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675" activeTab="3"/>
  </bookViews>
  <sheets>
    <sheet name="datos" sheetId="1" r:id="rId1"/>
    <sheet name="Hoja1" sheetId="2" r:id="rId2"/>
    <sheet name="classs" sheetId="3" r:id="rId3"/>
    <sheet name="Calen" sheetId="4" r:id="rId4"/>
    <sheet name="Hoja2" sheetId="5" r:id="rId5"/>
    <sheet name="EQUIPS 2" sheetId="6" state="hidden" r:id="rId6"/>
  </sheets>
  <definedNames>
    <definedName name="_xlnm.Print_Area" localSheetId="3">'Calen'!$A$9:$EU$26</definedName>
    <definedName name="_xlnm.Print_Area" localSheetId="2">'classs'!$EL$9:$FL$32</definedName>
    <definedName name="_xlnm.Print_Area" localSheetId="0">'datos'!$EL$9:$GI$59</definedName>
    <definedName name="_xlnm.Print_Area" localSheetId="5">'EQUIPS 2'!$A$1:$L$49</definedName>
  </definedNames>
  <calcPr fullCalcOnLoad="1"/>
</workbook>
</file>

<file path=xl/sharedStrings.xml><?xml version="1.0" encoding="utf-8"?>
<sst xmlns="http://schemas.openxmlformats.org/spreadsheetml/2006/main" count="1135" uniqueCount="377">
  <si>
    <t>PTS</t>
  </si>
  <si>
    <t>J</t>
  </si>
  <si>
    <t>G</t>
  </si>
  <si>
    <t>E</t>
  </si>
  <si>
    <t>P</t>
  </si>
  <si>
    <t>GF</t>
  </si>
  <si>
    <t>GC</t>
  </si>
  <si>
    <t>DG</t>
  </si>
  <si>
    <t>CSI</t>
  </si>
  <si>
    <t>COMTAL</t>
  </si>
  <si>
    <t>ICK</t>
  </si>
  <si>
    <t>PP</t>
  </si>
  <si>
    <t>CASA</t>
  </si>
  <si>
    <t>FORA</t>
  </si>
  <si>
    <t>SAT</t>
  </si>
  <si>
    <t>RAPUCO</t>
  </si>
  <si>
    <t>SPO</t>
  </si>
  <si>
    <t>ALC</t>
  </si>
  <si>
    <t>BAT</t>
  </si>
  <si>
    <t>BFM</t>
  </si>
  <si>
    <t>CHO</t>
  </si>
  <si>
    <t>DES</t>
  </si>
  <si>
    <t>EST</t>
  </si>
  <si>
    <t>DTM</t>
  </si>
  <si>
    <t>DF</t>
  </si>
  <si>
    <t>partits jugats:</t>
  </si>
  <si>
    <t>gols:</t>
  </si>
  <si>
    <t>gols per partit:</t>
  </si>
  <si>
    <t>PORCENTATGE PTS LOCALS:</t>
  </si>
  <si>
    <t>PORCENTATGE PTS VISITANTS:</t>
  </si>
  <si>
    <t>BTDANCORA</t>
  </si>
  <si>
    <t>CER</t>
  </si>
  <si>
    <t>R.SAETA</t>
  </si>
  <si>
    <t>PALLEJÀ</t>
  </si>
  <si>
    <t>TCN</t>
  </si>
  <si>
    <t>LEV</t>
  </si>
  <si>
    <t>COS</t>
  </si>
  <si>
    <t>LLV</t>
  </si>
  <si>
    <t>RAM</t>
  </si>
  <si>
    <t>VIL</t>
  </si>
  <si>
    <t>NUCAIRONS</t>
  </si>
  <si>
    <t>BALUMBA</t>
  </si>
  <si>
    <t>JÚPITER</t>
  </si>
  <si>
    <t>HORTA</t>
  </si>
  <si>
    <t>HURACÀ</t>
  </si>
  <si>
    <t>PERIKITOS</t>
  </si>
  <si>
    <t>CAN SOLER</t>
  </si>
  <si>
    <t>GRACIA'96</t>
  </si>
  <si>
    <t>PALÌNDROM</t>
  </si>
  <si>
    <t>NEWCASTLE</t>
  </si>
  <si>
    <t>BOTONSDOR</t>
  </si>
  <si>
    <t>ALEGRIA</t>
  </si>
  <si>
    <t>EMPÚRIES</t>
  </si>
  <si>
    <t>Partits Jugats:</t>
  </si>
  <si>
    <t>J.</t>
  </si>
  <si>
    <t>2</t>
  </si>
  <si>
    <t>20</t>
  </si>
  <si>
    <t>6</t>
  </si>
  <si>
    <t>21</t>
  </si>
  <si>
    <t>7</t>
  </si>
  <si>
    <t>22</t>
  </si>
  <si>
    <t>8</t>
  </si>
  <si>
    <t>23</t>
  </si>
  <si>
    <t>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</si>
  <si>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</si>
  <si>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</si>
  <si>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</si>
  <si>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</si>
  <si>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</si>
  <si>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</si>
  <si>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</si>
  <si>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</si>
  <si>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</si>
  <si>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</si>
  <si>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</si>
  <si>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</si>
  <si>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</si>
  <si>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SORTEIG 1a JORNADA</t>
  </si>
  <si>
    <t>BAP  2012-13</t>
  </si>
  <si>
    <t>SOCIS:</t>
  </si>
  <si>
    <t>BAIX MONTSENY</t>
  </si>
  <si>
    <t>Marcel Puig</t>
  </si>
  <si>
    <t>666 625 831</t>
  </si>
  <si>
    <t>93 848 02 49</t>
  </si>
  <si>
    <t>nasvermell@hotmail.com</t>
  </si>
  <si>
    <t>BATMAN</t>
  </si>
  <si>
    <t>Jordi Roca</t>
  </si>
  <si>
    <t>609 746 335</t>
  </si>
  <si>
    <t>93 848 00 13</t>
  </si>
  <si>
    <t>jordiroca@cmail.cat</t>
  </si>
  <si>
    <t>20h</t>
  </si>
  <si>
    <t>BETIS</t>
  </si>
  <si>
    <t>Cristian Cardoso</t>
  </si>
  <si>
    <t>93 848 20 11</t>
  </si>
  <si>
    <t>cristobalcardoso@hotmail.com</t>
  </si>
  <si>
    <t>BOCA JUNIORS</t>
  </si>
  <si>
    <t>Eric Garcia</t>
  </si>
  <si>
    <t>673 736 305</t>
  </si>
  <si>
    <t>eric_7_77@hotmail.com</t>
  </si>
  <si>
    <t>BOTORUT</t>
  </si>
  <si>
    <t>Jordi Balaciart "Piru"</t>
  </si>
  <si>
    <t>607 924 612</t>
  </si>
  <si>
    <t>j-balaciart@hotmail.com</t>
  </si>
  <si>
    <t>CAN MINUTI</t>
  </si>
  <si>
    <t>Marcel Moreno</t>
  </si>
  <si>
    <t>620 937 646</t>
  </si>
  <si>
    <t>93 570 08 63</t>
  </si>
  <si>
    <t>marcelmorenosanz@hotmail.com</t>
  </si>
  <si>
    <t>Jordi Soler</t>
  </si>
  <si>
    <t>629 346 124</t>
  </si>
  <si>
    <t>93 593 06 71</t>
  </si>
  <si>
    <t>jordisol2@gmail.com</t>
  </si>
  <si>
    <t>CATALUNYA</t>
  </si>
  <si>
    <t>Oriol Andreu</t>
  </si>
  <si>
    <t>oriol_andreu_97@hotmail.com</t>
  </si>
  <si>
    <t>19h</t>
  </si>
  <si>
    <t>COCOA</t>
  </si>
  <si>
    <t>Ricart</t>
  </si>
  <si>
    <t>618 186 672</t>
  </si>
  <si>
    <t>ricardo.machado.1991@hotmail.com</t>
  </si>
  <si>
    <t>CRACKS</t>
  </si>
  <si>
    <t>Ignasi Ayats</t>
  </si>
  <si>
    <t>606 746 289</t>
  </si>
  <si>
    <t>ignasiaya@yahoo.es</t>
  </si>
  <si>
    <t>CULÉS CLUB</t>
  </si>
  <si>
    <t>Sergi Rius</t>
  </si>
  <si>
    <t>93 848 01 16</t>
  </si>
  <si>
    <t>cescrius@hotmail.com</t>
  </si>
  <si>
    <t>GARRIGUESCLUB</t>
  </si>
  <si>
    <t>Isaac Garriga</t>
  </si>
  <si>
    <t>646 517 617</t>
  </si>
  <si>
    <t>isactus_igr@hotmail.com</t>
  </si>
  <si>
    <t>GRÀCIA'96</t>
  </si>
  <si>
    <t>Ivan Guasch</t>
  </si>
  <si>
    <t>670 080 337</t>
  </si>
  <si>
    <t>gracia96@pannou.cat</t>
  </si>
  <si>
    <t>JORDINHO</t>
  </si>
  <si>
    <t>Jordi Llop</t>
  </si>
  <si>
    <t>650 826 704</t>
  </si>
  <si>
    <t>LA SERRA</t>
  </si>
  <si>
    <t>Cesc Rius</t>
  </si>
  <si>
    <t>627 080 251</t>
  </si>
  <si>
    <t>LLOVE</t>
  </si>
  <si>
    <t>Toni Vila</t>
  </si>
  <si>
    <t>649 843 055</t>
  </si>
  <si>
    <t>93 848 23 91</t>
  </si>
  <si>
    <t>toni@masvidal.com</t>
  </si>
  <si>
    <t>Josep Maria Pujol</t>
  </si>
  <si>
    <t>687 082 959</t>
  </si>
  <si>
    <t>jmpujol53@yahoo.es</t>
  </si>
  <si>
    <t>PAÏSOS CATALANS</t>
  </si>
  <si>
    <t>Gerard Sist</t>
  </si>
  <si>
    <t>699 725 604</t>
  </si>
  <si>
    <t>gerardsist@hotmail.com</t>
  </si>
  <si>
    <t>PALAUENC</t>
  </si>
  <si>
    <t>Tobi Cardoso Torres</t>
  </si>
  <si>
    <t>669 211 358</t>
  </si>
  <si>
    <t>R. MADRID</t>
  </si>
  <si>
    <t>Jero Sánchez</t>
  </si>
  <si>
    <t xml:space="preserve">630 145 782 </t>
  </si>
  <si>
    <t>jero4@hotmail.es</t>
  </si>
  <si>
    <t>RCD ESPANYOL</t>
  </si>
  <si>
    <t>Kiko Serrat</t>
  </si>
  <si>
    <t>607 335 927</t>
  </si>
  <si>
    <t>fraina@hotmail.com</t>
  </si>
  <si>
    <t>ROOKIES</t>
  </si>
  <si>
    <t>Pepe Lázaro</t>
  </si>
  <si>
    <t>615 210 165</t>
  </si>
  <si>
    <t>jlmarcadria@gmail.com</t>
  </si>
  <si>
    <t>TURODELVENT</t>
  </si>
  <si>
    <t>Joan Barquero</t>
  </si>
  <si>
    <t>609 307 438</t>
  </si>
  <si>
    <t>jbarquerm@gmail.com</t>
  </si>
  <si>
    <t>VALÈNICIA CF</t>
  </si>
  <si>
    <t>Oscar Herreo</t>
  </si>
  <si>
    <t>675 363 256</t>
  </si>
  <si>
    <t>oscar-lebron@hotmail.com</t>
  </si>
  <si>
    <t>VITAMÈNIA</t>
  </si>
  <si>
    <t>Pep Andreu</t>
  </si>
  <si>
    <t>626 552 104</t>
  </si>
  <si>
    <t>93 848 26 17</t>
  </si>
  <si>
    <t>josep.andreu.comas@gmail.com</t>
  </si>
  <si>
    <t>VALERINSKY</t>
  </si>
  <si>
    <t>Jordi Valero</t>
  </si>
  <si>
    <t>646 813 359</t>
  </si>
  <si>
    <t>93 848 13 99</t>
  </si>
  <si>
    <t>jordivalerosoler@hotmail.com</t>
  </si>
  <si>
    <t>WEMBLEY</t>
  </si>
  <si>
    <t>Jordi Carrau</t>
  </si>
  <si>
    <t>687 584 694</t>
  </si>
  <si>
    <t>jordi_carrau@hotmail.com</t>
  </si>
  <si>
    <t>PSG</t>
  </si>
  <si>
    <t>Guillem Rodríguez</t>
  </si>
  <si>
    <t>672 148 031</t>
  </si>
  <si>
    <t>guillemrodriguez96@gmail.com</t>
  </si>
  <si>
    <t>CHELSEA</t>
  </si>
  <si>
    <t>Pol Amat</t>
  </si>
  <si>
    <t>689 710 062</t>
  </si>
  <si>
    <t>polamatsola@gmail.com</t>
  </si>
  <si>
    <t>U.E. DOSA</t>
  </si>
  <si>
    <t>Joan Granje</t>
  </si>
  <si>
    <t>607 325 056</t>
  </si>
  <si>
    <t>j.granje.sola@gmail.com</t>
  </si>
  <si>
    <t>I.C.K.</t>
  </si>
  <si>
    <t>Antoni  Casadevall</t>
  </si>
  <si>
    <t>650 124 486</t>
  </si>
  <si>
    <t>acasadevall@eresmas.com</t>
  </si>
  <si>
    <t>CR3</t>
  </si>
  <si>
    <t>Narcís Clupés</t>
  </si>
  <si>
    <t>638 878 752</t>
  </si>
  <si>
    <t>narcis_clupes_net@hotmail.com</t>
  </si>
  <si>
    <t>La BAPJOVES 2012-13</t>
  </si>
  <si>
    <t>DESTROYER</t>
  </si>
  <si>
    <t>ADRIÀ LÁZARO</t>
  </si>
  <si>
    <t>Pepe</t>
  </si>
  <si>
    <t>LA SERRETA</t>
  </si>
  <si>
    <t>ADRIÀ RIUS</t>
  </si>
  <si>
    <t>Cesc</t>
  </si>
  <si>
    <t>AXA</t>
  </si>
  <si>
    <t>ALEX XICOTA</t>
  </si>
  <si>
    <t>Esther</t>
  </si>
  <si>
    <t>639 776 177</t>
  </si>
  <si>
    <t>estheralba@hotmail.es</t>
  </si>
  <si>
    <t>EXPOGUTI</t>
  </si>
  <si>
    <t>DAVID EXPOSITO</t>
  </si>
  <si>
    <t>Blas i Paqui</t>
  </si>
  <si>
    <t>93 848 20 30</t>
  </si>
  <si>
    <t>CRUZ AZUL</t>
  </si>
  <si>
    <t>JOFRE POU</t>
  </si>
  <si>
    <t>Sílvia</t>
  </si>
  <si>
    <t>636 142 649</t>
  </si>
  <si>
    <t>spou@ciccp.es</t>
  </si>
  <si>
    <t>BAYERN MUNICH</t>
  </si>
  <si>
    <t>JORDI CASADO</t>
  </si>
  <si>
    <t>Mar</t>
  </si>
  <si>
    <t>617 798 787</t>
  </si>
  <si>
    <t>marlloret@hotmail.com</t>
  </si>
  <si>
    <t>AJAX</t>
  </si>
  <si>
    <t>JOAN CASADO</t>
  </si>
  <si>
    <t>ADRILHETIC</t>
  </si>
  <si>
    <t>ADRIÀ VILA</t>
  </si>
  <si>
    <t>Toni</t>
  </si>
  <si>
    <t>ARTUR</t>
  </si>
  <si>
    <t>ARTUR TRAVESA</t>
  </si>
  <si>
    <t xml:space="preserve">661 817 980 </t>
  </si>
  <si>
    <t>jorditravesa@terra.es</t>
  </si>
  <si>
    <t>TITUS</t>
  </si>
  <si>
    <t>TITUS GUAL</t>
  </si>
  <si>
    <t>David</t>
  </si>
  <si>
    <t>600 587 341</t>
  </si>
  <si>
    <t>patimpatamtutu@hotmail.com</t>
  </si>
  <si>
    <t>IGNITOR</t>
  </si>
  <si>
    <t>ARNAU CARRAU</t>
  </si>
  <si>
    <t xml:space="preserve">Jordi   </t>
  </si>
  <si>
    <t>VALLFLORIDA</t>
  </si>
  <si>
    <t>ALEIX PLANA</t>
  </si>
  <si>
    <t>Laura</t>
  </si>
  <si>
    <t>600 565 665</t>
  </si>
  <si>
    <t>lauratoribioplanas@hotmail.com</t>
  </si>
  <si>
    <t>PIM PAM</t>
  </si>
  <si>
    <t>ELIES AJO</t>
  </si>
  <si>
    <t>Marta</t>
  </si>
  <si>
    <t>619 741 344</t>
  </si>
  <si>
    <t>elies@ajoperez.com</t>
  </si>
  <si>
    <t>ANEX99</t>
  </si>
  <si>
    <t>MARÇAL XENA</t>
  </si>
  <si>
    <t>Lurdes</t>
  </si>
  <si>
    <t>lurdespujol@hotmail.com</t>
  </si>
  <si>
    <t>EL TURÓ</t>
  </si>
  <si>
    <t>RICART MATEU</t>
  </si>
  <si>
    <t>Ramon</t>
  </si>
  <si>
    <t>93 8480027</t>
  </si>
  <si>
    <t>ricardms96@hotmail.com</t>
  </si>
  <si>
    <t>SANT ESTEVE</t>
  </si>
  <si>
    <t>Angel Planas</t>
  </si>
  <si>
    <t>609 333 458</t>
  </si>
  <si>
    <t>K'NTENEN</t>
  </si>
  <si>
    <t>Nasi Pujol</t>
  </si>
  <si>
    <t>608 790 939</t>
  </si>
  <si>
    <t>LA PLAÇA</t>
  </si>
  <si>
    <t>Tobi Cardoso Ramírez</t>
  </si>
  <si>
    <t>629 324 135</t>
  </si>
  <si>
    <t>STA. MARGARIDA</t>
  </si>
  <si>
    <t>Martí Samon</t>
  </si>
  <si>
    <t>670 275 989</t>
  </si>
  <si>
    <t>BOTOROTIC</t>
  </si>
  <si>
    <t>Joan Servian</t>
  </si>
  <si>
    <t>667 617 627</t>
  </si>
  <si>
    <t>CULÉSCLUB</t>
  </si>
  <si>
    <t>ESPANYOL</t>
  </si>
  <si>
    <t>R.MADRID</t>
  </si>
  <si>
    <t>dv</t>
  </si>
  <si>
    <t>trucarà</t>
  </si>
  <si>
    <t>dc</t>
  </si>
  <si>
    <t>WSP</t>
  </si>
  <si>
    <t>NO</t>
  </si>
  <si>
    <t>SI</t>
  </si>
  <si>
    <t>18:30h</t>
  </si>
  <si>
    <t>20:30h</t>
  </si>
  <si>
    <t>19:30h</t>
  </si>
  <si>
    <t>20:15h</t>
  </si>
  <si>
    <t>16h</t>
  </si>
  <si>
    <t>18h</t>
  </si>
  <si>
    <t>20 h</t>
  </si>
  <si>
    <t>dj</t>
  </si>
  <si>
    <t>19:15h</t>
  </si>
  <si>
    <t xml:space="preserve">2on i 4t dv de mes </t>
  </si>
  <si>
    <t>jordilh.96@gmail.com</t>
  </si>
  <si>
    <t xml:space="preserve">655 274 082 </t>
  </si>
  <si>
    <t>627 725 030</t>
  </si>
  <si>
    <t xml:space="preserve">93 848 24 14   </t>
  </si>
  <si>
    <r>
      <t>Jordi "</t>
    </r>
    <r>
      <rPr>
        <b/>
        <i/>
        <sz val="10"/>
        <rFont val="Calibri"/>
        <family val="2"/>
      </rPr>
      <t>TRAVE"</t>
    </r>
  </si>
  <si>
    <t>609 535 703</t>
  </si>
  <si>
    <t>1a</t>
  </si>
  <si>
    <t>1a Jornada</t>
  </si>
  <si>
    <t>SPORTING</t>
  </si>
  <si>
    <t>TOCORNAL</t>
  </si>
  <si>
    <t>DREAM TEAM</t>
  </si>
  <si>
    <t>CHONDOS</t>
  </si>
  <si>
    <t>BOTOFUMEIRO</t>
  </si>
  <si>
    <t>DESPERTAFERRO</t>
  </si>
  <si>
    <t>ESTRELLA VERDE</t>
  </si>
  <si>
    <t>BADLANDS</t>
  </si>
  <si>
    <t>LOCALES:</t>
  </si>
  <si>
    <t>VISITANTES:</t>
  </si>
  <si>
    <t>PARTITS:</t>
  </si>
  <si>
    <t>KOPSIS</t>
  </si>
  <si>
    <t>LAIETÀ</t>
  </si>
  <si>
    <t>NEOPATRIA</t>
  </si>
  <si>
    <t>OURAL'S</t>
  </si>
  <si>
    <t>Grup 1</t>
  </si>
  <si>
    <t>Grup 2</t>
  </si>
  <si>
    <t>Grup 3</t>
  </si>
  <si>
    <t>Grup 4</t>
  </si>
  <si>
    <t>CERETANO</t>
  </si>
  <si>
    <t>LEEDS</t>
  </si>
  <si>
    <t>OSASUNA</t>
  </si>
  <si>
    <t>NASTIC</t>
  </si>
  <si>
    <t>EMPURIES</t>
  </si>
  <si>
    <t>PEÑAROL</t>
  </si>
  <si>
    <t>NUCA</t>
  </si>
  <si>
    <t>OTAC'S</t>
  </si>
  <si>
    <t>EGARA</t>
  </si>
  <si>
    <t>FLAMENGO</t>
  </si>
  <si>
    <t>descansa</t>
  </si>
  <si>
    <t>NOUS</t>
  </si>
  <si>
    <t>ALMIVAR</t>
  </si>
  <si>
    <t>PIRABO</t>
  </si>
  <si>
    <t>RAMPONE</t>
  </si>
  <si>
    <t>VILLAVERDE</t>
  </si>
  <si>
    <t>MILAN</t>
  </si>
  <si>
    <t>SPARTAKUS</t>
  </si>
  <si>
    <t>TITANS</t>
  </si>
  <si>
    <t>etc</t>
  </si>
  <si>
    <t>BRASILIA</t>
  </si>
  <si>
    <t>NÀSTIC</t>
  </si>
  <si>
    <t>Nuca</t>
  </si>
  <si>
    <t>D.TEAM</t>
  </si>
  <si>
    <t>Brsi</t>
  </si>
  <si>
    <t>Cere</t>
  </si>
  <si>
    <t>Com</t>
  </si>
  <si>
    <t>D.te</t>
  </si>
  <si>
    <t>Btfu</t>
  </si>
  <si>
    <t>Ega</t>
  </si>
  <si>
    <t>Emp</t>
  </si>
  <si>
    <t>Hur</t>
  </si>
  <si>
    <t>Nàs</t>
  </si>
  <si>
    <t>Ick</t>
  </si>
  <si>
    <t>Otac</t>
  </si>
  <si>
    <t>Our</t>
  </si>
  <si>
    <t>Pall</t>
  </si>
  <si>
    <t>Peñ</t>
  </si>
  <si>
    <t>Rap</t>
  </si>
  <si>
    <t>VETERANS 2020</t>
  </si>
  <si>
    <t xml:space="preserve"> </t>
  </si>
  <si>
    <t>NÂSTIC</t>
  </si>
  <si>
    <t>EMPÜRIES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</si>
</sst>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\ ???/???"/>
    <numFmt numFmtId="179" formatCode="0.0"/>
    <numFmt numFmtId="180" formatCode="[$-C0A]dddd\,\ dd&quot; de &quot;mmmm&quot; de &quot;yyyy"/>
    <numFmt numFmtId="181" formatCode="dd\-mm\-yy;@"/>
    <numFmt numFmtId="182" formatCode="mmm\-yyyy"/>
    <numFmt numFmtId="183" formatCode="#,##0\ _€"/>
  </numFmts>
  <fonts count="102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i/>
      <u val="single"/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u val="single"/>
      <sz val="14"/>
      <name val="Tahoma"/>
      <family val="2"/>
    </font>
    <font>
      <b/>
      <i/>
      <sz val="10"/>
      <name val="Tahoma"/>
      <family val="2"/>
    </font>
    <font>
      <b/>
      <u val="single"/>
      <sz val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u val="single"/>
      <sz val="10"/>
      <name val="Tahoma"/>
      <family val="2"/>
    </font>
    <font>
      <u val="single"/>
      <sz val="8"/>
      <name val="Tahoma"/>
      <family val="2"/>
    </font>
    <font>
      <sz val="14"/>
      <name val="Tahoma"/>
      <family val="2"/>
    </font>
    <font>
      <sz val="10"/>
      <name val="Calibri"/>
      <family val="2"/>
    </font>
    <font>
      <b/>
      <u val="single"/>
      <sz val="8"/>
      <name val="Tahoma"/>
      <family val="2"/>
    </font>
    <font>
      <sz val="13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20"/>
      <name val="Tahoma"/>
      <family val="2"/>
    </font>
    <font>
      <sz val="16"/>
      <name val="Tahoma"/>
      <family val="2"/>
    </font>
    <font>
      <sz val="20"/>
      <name val="Tahoma"/>
      <family val="2"/>
    </font>
    <font>
      <b/>
      <sz val="5"/>
      <name val="Tahoma"/>
      <family val="2"/>
    </font>
    <font>
      <b/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10"/>
      <name val="Verdan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Tahoma"/>
      <family val="2"/>
    </font>
    <font>
      <b/>
      <u val="single"/>
      <sz val="10"/>
      <color indexed="9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u val="single"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b/>
      <sz val="8"/>
      <color indexed="10"/>
      <name val="Calibri"/>
      <family val="2"/>
    </font>
    <font>
      <sz val="8"/>
      <name val="Arial"/>
      <family val="2"/>
    </font>
    <font>
      <b/>
      <i/>
      <sz val="10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name val="Calibri"/>
      <family val="2"/>
    </font>
    <font>
      <b/>
      <u val="single"/>
      <sz val="9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6"/>
      <name val="Calibri"/>
      <family val="2"/>
    </font>
    <font>
      <sz val="10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51"/>
      <name val="Tahoma"/>
      <family val="2"/>
    </font>
    <font>
      <b/>
      <sz val="10"/>
      <color indexed="51"/>
      <name val="Arial"/>
      <family val="2"/>
    </font>
    <font>
      <b/>
      <sz val="20"/>
      <color indexed="18"/>
      <name val="Calibri"/>
      <family val="2"/>
    </font>
    <font>
      <b/>
      <sz val="10"/>
      <color indexed="16"/>
      <name val="Arial"/>
      <family val="2"/>
    </font>
    <font>
      <b/>
      <sz val="10"/>
      <color indexed="1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sz val="10"/>
      <color theme="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Tahoma"/>
      <family val="2"/>
    </font>
    <font>
      <b/>
      <sz val="10"/>
      <color theme="9" tint="0.5999900102615356"/>
      <name val="Tahoma"/>
      <family val="2"/>
    </font>
    <font>
      <b/>
      <sz val="10"/>
      <color theme="9" tint="0.5999900102615356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ahom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4" fillId="29" borderId="1" applyNumberFormat="0" applyAlignment="0" applyProtection="0"/>
    <xf numFmtId="0" fontId="41" fillId="0" borderId="0" applyNumberFormat="0" applyFill="0" applyBorder="0" applyAlignment="0" applyProtection="0"/>
    <xf numFmtId="0" fontId="8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7" fillId="21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83" fillId="0" borderId="8" applyNumberFormat="0" applyFill="0" applyAlignment="0" applyProtection="0"/>
    <xf numFmtId="0" fontId="92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textRotation="90" readingOrder="2"/>
    </xf>
    <xf numFmtId="0" fontId="4" fillId="0" borderId="15" xfId="0" applyFont="1" applyBorder="1" applyAlignment="1">
      <alignment textRotation="90" readingOrder="2"/>
    </xf>
    <xf numFmtId="0" fontId="4" fillId="0" borderId="16" xfId="0" applyFont="1" applyBorder="1" applyAlignment="1">
      <alignment textRotation="90" readingOrder="2"/>
    </xf>
    <xf numFmtId="0" fontId="4" fillId="0" borderId="17" xfId="0" applyFont="1" applyBorder="1" applyAlignment="1">
      <alignment textRotation="90" readingOrder="2"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textRotation="90" readingOrder="2"/>
    </xf>
    <xf numFmtId="0" fontId="4" fillId="0" borderId="19" xfId="0" applyFont="1" applyBorder="1" applyAlignment="1">
      <alignment textRotation="90" readingOrder="2"/>
    </xf>
    <xf numFmtId="0" fontId="8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181" fontId="26" fillId="0" borderId="0" xfId="0" applyNumberFormat="1" applyFont="1" applyBorder="1" applyAlignment="1">
      <alignment horizontal="center"/>
    </xf>
    <xf numFmtId="178" fontId="2" fillId="34" borderId="10" xfId="0" applyNumberFormat="1" applyFont="1" applyFill="1" applyBorder="1" applyAlignment="1">
      <alignment/>
    </xf>
    <xf numFmtId="178" fontId="2" fillId="34" borderId="21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178" fontId="2" fillId="34" borderId="22" xfId="0" applyNumberFormat="1" applyFont="1" applyFill="1" applyBorder="1" applyAlignment="1">
      <alignment/>
    </xf>
    <xf numFmtId="178" fontId="2" fillId="34" borderId="11" xfId="0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0" fillId="35" borderId="24" xfId="0" applyFill="1" applyBorder="1" applyAlignment="1">
      <alignment/>
    </xf>
    <xf numFmtId="0" fontId="28" fillId="36" borderId="24" xfId="0" applyFont="1" applyFill="1" applyBorder="1" applyAlignment="1">
      <alignment/>
    </xf>
    <xf numFmtId="0" fontId="27" fillId="36" borderId="24" xfId="0" applyFont="1" applyFill="1" applyBorder="1" applyAlignment="1">
      <alignment/>
    </xf>
    <xf numFmtId="0" fontId="2" fillId="36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 vertical="center"/>
    </xf>
    <xf numFmtId="1" fontId="29" fillId="34" borderId="29" xfId="0" applyNumberFormat="1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/>
    </xf>
    <xf numFmtId="1" fontId="29" fillId="33" borderId="0" xfId="0" applyNumberFormat="1" applyFont="1" applyFill="1" applyBorder="1" applyAlignment="1">
      <alignment horizontal="center" vertical="center"/>
    </xf>
    <xf numFmtId="0" fontId="27" fillId="36" borderId="23" xfId="0" applyFont="1" applyFill="1" applyBorder="1" applyAlignment="1">
      <alignment/>
    </xf>
    <xf numFmtId="9" fontId="31" fillId="36" borderId="20" xfId="0" applyNumberFormat="1" applyFont="1" applyFill="1" applyBorder="1" applyAlignment="1">
      <alignment/>
    </xf>
    <xf numFmtId="9" fontId="2" fillId="35" borderId="20" xfId="0" applyNumberFormat="1" applyFont="1" applyFill="1" applyBorder="1" applyAlignment="1">
      <alignment/>
    </xf>
    <xf numFmtId="1" fontId="4" fillId="34" borderId="13" xfId="0" applyNumberFormat="1" applyFont="1" applyFill="1" applyBorder="1" applyAlignment="1">
      <alignment horizontal="center" vertical="center"/>
    </xf>
    <xf numFmtId="0" fontId="2" fillId="33" borderId="0" xfId="53" applyFont="1" applyFill="1" applyBorder="1" applyAlignment="1">
      <alignment horizontal="center"/>
      <protection/>
    </xf>
    <xf numFmtId="1" fontId="4" fillId="36" borderId="13" xfId="0" applyNumberFormat="1" applyFont="1" applyFill="1" applyBorder="1" applyAlignment="1">
      <alignment horizontal="center" vertical="center"/>
    </xf>
    <xf numFmtId="1" fontId="4" fillId="37" borderId="13" xfId="0" applyNumberFormat="1" applyFont="1" applyFill="1" applyBorder="1" applyAlignment="1">
      <alignment horizontal="center" vertical="center"/>
    </xf>
    <xf numFmtId="1" fontId="4" fillId="34" borderId="28" xfId="0" applyNumberFormat="1" applyFont="1" applyFill="1" applyBorder="1" applyAlignment="1">
      <alignment horizontal="center" vertical="center"/>
    </xf>
    <xf numFmtId="1" fontId="4" fillId="36" borderId="28" xfId="0" applyNumberFormat="1" applyFont="1" applyFill="1" applyBorder="1" applyAlignment="1">
      <alignment horizontal="center" vertical="center"/>
    </xf>
    <xf numFmtId="1" fontId="4" fillId="37" borderId="2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9" fillId="38" borderId="21" xfId="0" applyFont="1" applyFill="1" applyBorder="1" applyAlignment="1">
      <alignment horizontal="center"/>
    </xf>
    <xf numFmtId="0" fontId="29" fillId="38" borderId="32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3" xfId="0" applyFont="1" applyBorder="1" applyAlignment="1">
      <alignment/>
    </xf>
    <xf numFmtId="0" fontId="35" fillId="0" borderId="34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3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29" fillId="38" borderId="38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31" xfId="0" applyFont="1" applyBorder="1" applyAlignment="1">
      <alignment/>
    </xf>
    <xf numFmtId="0" fontId="35" fillId="0" borderId="13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38" borderId="19" xfId="0" applyFont="1" applyFill="1" applyBorder="1" applyAlignment="1">
      <alignment horizontal="center"/>
    </xf>
    <xf numFmtId="0" fontId="29" fillId="38" borderId="18" xfId="0" applyFont="1" applyFill="1" applyBorder="1" applyAlignment="1">
      <alignment horizontal="center"/>
    </xf>
    <xf numFmtId="0" fontId="29" fillId="0" borderId="10" xfId="0" applyFont="1" applyBorder="1" applyAlignment="1">
      <alignment/>
    </xf>
    <xf numFmtId="0" fontId="29" fillId="38" borderId="40" xfId="0" applyFont="1" applyFill="1" applyBorder="1" applyAlignment="1">
      <alignment horizontal="center"/>
    </xf>
    <xf numFmtId="0" fontId="37" fillId="38" borderId="41" xfId="0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0" fontId="35" fillId="0" borderId="46" xfId="0" applyFont="1" applyBorder="1" applyAlignment="1">
      <alignment/>
    </xf>
    <xf numFmtId="0" fontId="32" fillId="33" borderId="0" xfId="0" applyFont="1" applyFill="1" applyBorder="1" applyAlignment="1">
      <alignment/>
    </xf>
    <xf numFmtId="0" fontId="32" fillId="0" borderId="34" xfId="0" applyFont="1" applyBorder="1" applyAlignment="1">
      <alignment/>
    </xf>
    <xf numFmtId="0" fontId="32" fillId="0" borderId="13" xfId="0" applyFont="1" applyBorder="1" applyAlignment="1">
      <alignment/>
    </xf>
    <xf numFmtId="0" fontId="33" fillId="0" borderId="0" xfId="0" applyFont="1" applyAlignment="1">
      <alignment horizont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1" fontId="4" fillId="36" borderId="47" xfId="0" applyNumberFormat="1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1" fontId="4" fillId="36" borderId="39" xfId="0" applyNumberFormat="1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1" fontId="4" fillId="37" borderId="47" xfId="0" applyNumberFormat="1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1" fontId="4" fillId="37" borderId="39" xfId="0" applyNumberFormat="1" applyFont="1" applyFill="1" applyBorder="1" applyAlignment="1">
      <alignment horizontal="center" vertical="center"/>
    </xf>
    <xf numFmtId="14" fontId="38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4" fontId="25" fillId="33" borderId="0" xfId="0" applyNumberFormat="1" applyFont="1" applyFill="1" applyBorder="1" applyAlignment="1">
      <alignment vertical="center"/>
    </xf>
    <xf numFmtId="16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0" xfId="53" applyFont="1" applyFill="1" applyBorder="1" applyAlignment="1">
      <alignment horizontal="center"/>
      <protection/>
    </xf>
    <xf numFmtId="0" fontId="29" fillId="33" borderId="0" xfId="53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29" fillId="39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4" fillId="0" borderId="46" xfId="0" applyFont="1" applyBorder="1" applyAlignment="1">
      <alignment horizontal="center"/>
    </xf>
    <xf numFmtId="49" fontId="12" fillId="40" borderId="10" xfId="0" applyNumberFormat="1" applyFont="1" applyFill="1" applyBorder="1" applyAlignment="1">
      <alignment horizontal="center"/>
    </xf>
    <xf numFmtId="49" fontId="12" fillId="40" borderId="12" xfId="0" applyNumberFormat="1" applyFont="1" applyFill="1" applyBorder="1" applyAlignment="1">
      <alignment horizontal="center"/>
    </xf>
    <xf numFmtId="14" fontId="12" fillId="40" borderId="11" xfId="0" applyNumberFormat="1" applyFont="1" applyFill="1" applyBorder="1" applyAlignment="1">
      <alignment horizontal="center"/>
    </xf>
    <xf numFmtId="14" fontId="12" fillId="41" borderId="10" xfId="0" applyNumberFormat="1" applyFont="1" applyFill="1" applyBorder="1" applyAlignment="1">
      <alignment horizontal="center"/>
    </xf>
    <xf numFmtId="49" fontId="12" fillId="41" borderId="12" xfId="0" applyNumberFormat="1" applyFont="1" applyFill="1" applyBorder="1" applyAlignment="1">
      <alignment horizontal="center"/>
    </xf>
    <xf numFmtId="49" fontId="12" fillId="41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41" borderId="3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1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42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left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38" borderId="32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1" fontId="29" fillId="34" borderId="49" xfId="0" applyNumberFormat="1" applyFont="1" applyFill="1" applyBorder="1" applyAlignment="1">
      <alignment horizontal="center" vertical="center"/>
    </xf>
    <xf numFmtId="1" fontId="29" fillId="34" borderId="50" xfId="0" applyNumberFormat="1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" fontId="4" fillId="33" borderId="39" xfId="0" applyNumberFormat="1" applyFont="1" applyFill="1" applyBorder="1" applyAlignment="1">
      <alignment horizontal="center" vertical="center"/>
    </xf>
    <xf numFmtId="1" fontId="29" fillId="33" borderId="50" xfId="0" applyNumberFormat="1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left" vertical="center"/>
    </xf>
    <xf numFmtId="1" fontId="4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1" fontId="29" fillId="33" borderId="53" xfId="0" applyNumberFormat="1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left" vertical="center"/>
    </xf>
    <xf numFmtId="1" fontId="4" fillId="33" borderId="43" xfId="0" applyNumberFormat="1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1" fontId="4" fillId="33" borderId="44" xfId="0" applyNumberFormat="1" applyFont="1" applyFill="1" applyBorder="1" applyAlignment="1">
      <alignment horizontal="center" vertical="center"/>
    </xf>
    <xf numFmtId="1" fontId="29" fillId="33" borderId="5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41" borderId="13" xfId="0" applyFont="1" applyFill="1" applyBorder="1" applyAlignment="1">
      <alignment horizontal="left"/>
    </xf>
    <xf numFmtId="2" fontId="14" fillId="41" borderId="13" xfId="0" applyNumberFormat="1" applyFont="1" applyFill="1" applyBorder="1" applyAlignment="1">
      <alignment horizontal="left"/>
    </xf>
    <xf numFmtId="0" fontId="14" fillId="41" borderId="23" xfId="0" applyFont="1" applyFill="1" applyBorder="1" applyAlignment="1">
      <alignment horizontal="left"/>
    </xf>
    <xf numFmtId="0" fontId="14" fillId="41" borderId="24" xfId="0" applyFont="1" applyFill="1" applyBorder="1" applyAlignment="1">
      <alignment horizontal="left"/>
    </xf>
    <xf numFmtId="0" fontId="14" fillId="41" borderId="20" xfId="0" applyFont="1" applyFill="1" applyBorder="1" applyAlignment="1">
      <alignment horizontal="left"/>
    </xf>
    <xf numFmtId="14" fontId="14" fillId="41" borderId="13" xfId="0" applyNumberFormat="1" applyFont="1" applyFill="1" applyBorder="1" applyAlignment="1">
      <alignment horizontal="left"/>
    </xf>
    <xf numFmtId="179" fontId="14" fillId="41" borderId="13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14" fillId="41" borderId="13" xfId="0" applyFont="1" applyFill="1" applyBorder="1" applyAlignment="1">
      <alignment horizontal="left"/>
    </xf>
    <xf numFmtId="0" fontId="14" fillId="41" borderId="55" xfId="0" applyFont="1" applyFill="1" applyBorder="1" applyAlignment="1">
      <alignment horizontal="left"/>
    </xf>
    <xf numFmtId="1" fontId="14" fillId="41" borderId="13" xfId="0" applyNumberFormat="1" applyFont="1" applyFill="1" applyBorder="1" applyAlignment="1">
      <alignment horizontal="left"/>
    </xf>
    <xf numFmtId="0" fontId="64" fillId="0" borderId="0" xfId="0" applyFont="1" applyAlignment="1">
      <alignment vertical="center"/>
    </xf>
    <xf numFmtId="0" fontId="63" fillId="41" borderId="13" xfId="0" applyFont="1" applyFill="1" applyBorder="1" applyAlignment="1">
      <alignment horizontal="left" vertical="center"/>
    </xf>
    <xf numFmtId="0" fontId="14" fillId="41" borderId="13" xfId="0" applyFont="1" applyFill="1" applyBorder="1" applyAlignment="1">
      <alignment horizontal="left" vertical="center"/>
    </xf>
    <xf numFmtId="0" fontId="14" fillId="41" borderId="13" xfId="0" applyFont="1" applyFill="1" applyBorder="1" applyAlignment="1">
      <alignment horizontal="left" wrapText="1"/>
    </xf>
    <xf numFmtId="0" fontId="63" fillId="41" borderId="56" xfId="0" applyFont="1" applyFill="1" applyBorder="1" applyAlignment="1">
      <alignment horizontal="left"/>
    </xf>
    <xf numFmtId="0" fontId="63" fillId="41" borderId="23" xfId="0" applyFont="1" applyFill="1" applyBorder="1" applyAlignment="1">
      <alignment horizontal="left"/>
    </xf>
    <xf numFmtId="2" fontId="14" fillId="41" borderId="57" xfId="0" applyNumberFormat="1" applyFont="1" applyFill="1" applyBorder="1" applyAlignment="1">
      <alignment horizontal="left"/>
    </xf>
    <xf numFmtId="0" fontId="63" fillId="41" borderId="58" xfId="0" applyFont="1" applyFill="1" applyBorder="1" applyAlignment="1">
      <alignment horizontal="left"/>
    </xf>
    <xf numFmtId="0" fontId="63" fillId="41" borderId="17" xfId="0" applyFont="1" applyFill="1" applyBorder="1" applyAlignment="1">
      <alignment horizontal="left"/>
    </xf>
    <xf numFmtId="2" fontId="14" fillId="41" borderId="14" xfId="0" applyNumberFormat="1" applyFont="1" applyFill="1" applyBorder="1" applyAlignment="1">
      <alignment horizontal="left"/>
    </xf>
    <xf numFmtId="2" fontId="14" fillId="41" borderId="59" xfId="0" applyNumberFormat="1" applyFont="1" applyFill="1" applyBorder="1" applyAlignment="1">
      <alignment horizontal="left"/>
    </xf>
    <xf numFmtId="0" fontId="14" fillId="41" borderId="14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79" fontId="63" fillId="40" borderId="13" xfId="0" applyNumberFormat="1" applyFont="1" applyFill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65" fillId="0" borderId="0" xfId="0" applyFont="1" applyAlignment="1">
      <alignment/>
    </xf>
    <xf numFmtId="0" fontId="63" fillId="41" borderId="56" xfId="0" applyFont="1" applyFill="1" applyBorder="1" applyAlignment="1">
      <alignment/>
    </xf>
    <xf numFmtId="0" fontId="63" fillId="41" borderId="55" xfId="0" applyFont="1" applyFill="1" applyBorder="1" applyAlignment="1">
      <alignment horizontal="left"/>
    </xf>
    <xf numFmtId="0" fontId="63" fillId="41" borderId="20" xfId="0" applyFont="1" applyFill="1" applyBorder="1" applyAlignment="1">
      <alignment horizontal="left"/>
    </xf>
    <xf numFmtId="0" fontId="63" fillId="41" borderId="57" xfId="0" applyFont="1" applyFill="1" applyBorder="1" applyAlignment="1">
      <alignment horizontal="left"/>
    </xf>
    <xf numFmtId="0" fontId="63" fillId="41" borderId="60" xfId="0" applyFont="1" applyFill="1" applyBorder="1" applyAlignment="1">
      <alignment horizontal="left"/>
    </xf>
    <xf numFmtId="0" fontId="63" fillId="41" borderId="61" xfId="0" applyFont="1" applyFill="1" applyBorder="1" applyAlignment="1">
      <alignment horizontal="left"/>
    </xf>
    <xf numFmtId="2" fontId="63" fillId="41" borderId="13" xfId="0" applyNumberFormat="1" applyFont="1" applyFill="1" applyBorder="1" applyAlignment="1">
      <alignment horizontal="left"/>
    </xf>
    <xf numFmtId="0" fontId="63" fillId="34" borderId="56" xfId="0" applyFont="1" applyFill="1" applyBorder="1" applyAlignment="1">
      <alignment horizontal="left"/>
    </xf>
    <xf numFmtId="0" fontId="63" fillId="34" borderId="13" xfId="0" applyFont="1" applyFill="1" applyBorder="1" applyAlignment="1">
      <alignment horizontal="left"/>
    </xf>
    <xf numFmtId="0" fontId="63" fillId="34" borderId="55" xfId="0" applyFont="1" applyFill="1" applyBorder="1" applyAlignment="1">
      <alignment horizontal="left"/>
    </xf>
    <xf numFmtId="0" fontId="63" fillId="34" borderId="20" xfId="0" applyFont="1" applyFill="1" applyBorder="1" applyAlignment="1">
      <alignment horizontal="left"/>
    </xf>
    <xf numFmtId="0" fontId="63" fillId="34" borderId="23" xfId="0" applyFont="1" applyFill="1" applyBorder="1" applyAlignment="1">
      <alignment horizontal="left"/>
    </xf>
    <xf numFmtId="0" fontId="63" fillId="40" borderId="13" xfId="0" applyFont="1" applyFill="1" applyBorder="1" applyAlignment="1">
      <alignment horizontal="left"/>
    </xf>
    <xf numFmtId="1" fontId="63" fillId="40" borderId="13" xfId="0" applyNumberFormat="1" applyFont="1" applyFill="1" applyBorder="1" applyAlignment="1">
      <alignment horizontal="left"/>
    </xf>
    <xf numFmtId="2" fontId="63" fillId="40" borderId="13" xfId="0" applyNumberFormat="1" applyFont="1" applyFill="1" applyBorder="1" applyAlignment="1">
      <alignment horizontal="left"/>
    </xf>
    <xf numFmtId="0" fontId="42" fillId="0" borderId="0" xfId="0" applyFont="1" applyAlignment="1">
      <alignment horizontal="left"/>
    </xf>
    <xf numFmtId="14" fontId="66" fillId="0" borderId="0" xfId="0" applyNumberFormat="1" applyFont="1" applyAlignment="1">
      <alignment horizontal="left"/>
    </xf>
    <xf numFmtId="0" fontId="93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4" fillId="43" borderId="0" xfId="0" applyFont="1" applyFill="1" applyAlignment="1">
      <alignment/>
    </xf>
    <xf numFmtId="0" fontId="4" fillId="44" borderId="0" xfId="0" applyFont="1" applyFill="1" applyAlignment="1">
      <alignment/>
    </xf>
    <xf numFmtId="0" fontId="2" fillId="34" borderId="13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42" fillId="0" borderId="0" xfId="0" applyFont="1" applyAlignment="1">
      <alignment/>
    </xf>
    <xf numFmtId="49" fontId="12" fillId="45" borderId="10" xfId="0" applyNumberFormat="1" applyFont="1" applyFill="1" applyBorder="1" applyAlignment="1">
      <alignment horizontal="center"/>
    </xf>
    <xf numFmtId="49" fontId="12" fillId="45" borderId="12" xfId="0" applyNumberFormat="1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/>
    </xf>
    <xf numFmtId="0" fontId="1" fillId="46" borderId="0" xfId="0" applyFont="1" applyFill="1" applyBorder="1" applyAlignment="1">
      <alignment horizontal="center"/>
    </xf>
    <xf numFmtId="0" fontId="2" fillId="46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46" borderId="0" xfId="0" applyFont="1" applyFill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47" borderId="13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46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6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36" fillId="0" borderId="0" xfId="0" applyFont="1" applyAlignment="1">
      <alignment/>
    </xf>
    <xf numFmtId="1" fontId="10" fillId="0" borderId="10" xfId="0" applyNumberFormat="1" applyFont="1" applyBorder="1" applyAlignment="1">
      <alignment/>
    </xf>
    <xf numFmtId="0" fontId="4" fillId="48" borderId="13" xfId="0" applyFont="1" applyFill="1" applyBorder="1" applyAlignment="1">
      <alignment horizontal="center"/>
    </xf>
    <xf numFmtId="0" fontId="1" fillId="48" borderId="34" xfId="0" applyFont="1" applyFill="1" applyBorder="1" applyAlignment="1">
      <alignment horizontal="center"/>
    </xf>
    <xf numFmtId="0" fontId="1" fillId="48" borderId="18" xfId="0" applyFont="1" applyFill="1" applyBorder="1" applyAlignment="1">
      <alignment horizontal="center"/>
    </xf>
    <xf numFmtId="0" fontId="1" fillId="48" borderId="13" xfId="0" applyFont="1" applyFill="1" applyBorder="1" applyAlignment="1">
      <alignment horizontal="center"/>
    </xf>
    <xf numFmtId="0" fontId="1" fillId="48" borderId="23" xfId="0" applyFont="1" applyFill="1" applyBorder="1" applyAlignment="1">
      <alignment horizontal="center"/>
    </xf>
    <xf numFmtId="0" fontId="4" fillId="48" borderId="34" xfId="0" applyFont="1" applyFill="1" applyBorder="1" applyAlignment="1">
      <alignment horizontal="center"/>
    </xf>
    <xf numFmtId="0" fontId="4" fillId="19" borderId="48" xfId="0" applyFont="1" applyFill="1" applyBorder="1" applyAlignment="1">
      <alignment horizontal="left" vertical="center"/>
    </xf>
    <xf numFmtId="0" fontId="0" fillId="19" borderId="10" xfId="0" applyFill="1" applyBorder="1" applyAlignment="1">
      <alignment/>
    </xf>
    <xf numFmtId="0" fontId="10" fillId="19" borderId="11" xfId="0" applyFont="1" applyFill="1" applyBorder="1" applyAlignment="1">
      <alignment/>
    </xf>
    <xf numFmtId="0" fontId="10" fillId="19" borderId="10" xfId="0" applyFont="1" applyFill="1" applyBorder="1" applyAlignment="1">
      <alignment/>
    </xf>
    <xf numFmtId="0" fontId="4" fillId="19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/>
    </xf>
    <xf numFmtId="0" fontId="1" fillId="14" borderId="34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4" fillId="14" borderId="34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4" borderId="23" xfId="0" applyFont="1" applyFill="1" applyBorder="1" applyAlignment="1">
      <alignment horizontal="center"/>
    </xf>
    <xf numFmtId="0" fontId="95" fillId="44" borderId="0" xfId="0" applyFont="1" applyFill="1" applyAlignment="1">
      <alignment/>
    </xf>
    <xf numFmtId="0" fontId="4" fillId="19" borderId="42" xfId="0" applyFont="1" applyFill="1" applyBorder="1" applyAlignment="1">
      <alignment horizontal="left" vertical="center"/>
    </xf>
    <xf numFmtId="1" fontId="4" fillId="19" borderId="43" xfId="0" applyNumberFormat="1" applyFont="1" applyFill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4" fillId="19" borderId="43" xfId="0" applyFont="1" applyFill="1" applyBorder="1" applyAlignment="1">
      <alignment horizontal="center" vertical="center"/>
    </xf>
    <xf numFmtId="0" fontId="4" fillId="19" borderId="4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1" fontId="4" fillId="19" borderId="13" xfId="0" applyNumberFormat="1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4" fillId="19" borderId="31" xfId="0" applyFont="1" applyFill="1" applyBorder="1" applyAlignment="1">
      <alignment horizontal="left" vertical="center"/>
    </xf>
    <xf numFmtId="0" fontId="4" fillId="19" borderId="3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14" fontId="38" fillId="0" borderId="25" xfId="0" applyNumberFormat="1" applyFont="1" applyBorder="1" applyAlignment="1">
      <alignment horizontal="center"/>
    </xf>
    <xf numFmtId="0" fontId="0" fillId="19" borderId="10" xfId="0" applyFont="1" applyFill="1" applyBorder="1" applyAlignment="1">
      <alignment/>
    </xf>
    <xf numFmtId="0" fontId="4" fillId="47" borderId="30" xfId="0" applyFont="1" applyFill="1" applyBorder="1" applyAlignment="1">
      <alignment horizontal="left" vertical="center"/>
    </xf>
    <xf numFmtId="1" fontId="4" fillId="47" borderId="28" xfId="0" applyNumberFormat="1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4" fillId="47" borderId="28" xfId="0" applyFont="1" applyFill="1" applyBorder="1" applyAlignment="1">
      <alignment horizontal="center" vertical="center"/>
    </xf>
    <xf numFmtId="0" fontId="4" fillId="47" borderId="4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7" fillId="19" borderId="31" xfId="0" applyFont="1" applyFill="1" applyBorder="1" applyAlignment="1">
      <alignment horizontal="left" vertical="center"/>
    </xf>
    <xf numFmtId="0" fontId="98" fillId="19" borderId="10" xfId="0" applyFont="1" applyFill="1" applyBorder="1" applyAlignment="1">
      <alignment horizontal="center" vertical="center"/>
    </xf>
    <xf numFmtId="0" fontId="98" fillId="19" borderId="11" xfId="0" applyFont="1" applyFill="1" applyBorder="1" applyAlignment="1">
      <alignment horizontal="center" vertical="center"/>
    </xf>
    <xf numFmtId="0" fontId="99" fillId="19" borderId="10" xfId="0" applyFont="1" applyFill="1" applyBorder="1" applyAlignment="1">
      <alignment/>
    </xf>
    <xf numFmtId="0" fontId="99" fillId="19" borderId="11" xfId="0" applyFont="1" applyFill="1" applyBorder="1" applyAlignment="1">
      <alignment/>
    </xf>
    <xf numFmtId="0" fontId="4" fillId="37" borderId="22" xfId="0" applyFont="1" applyFill="1" applyBorder="1" applyAlignment="1">
      <alignment horizontal="left" vertical="center"/>
    </xf>
    <xf numFmtId="0" fontId="4" fillId="37" borderId="21" xfId="0" applyFont="1" applyFill="1" applyBorder="1" applyAlignment="1">
      <alignment horizontal="left" vertical="center"/>
    </xf>
    <xf numFmtId="0" fontId="4" fillId="37" borderId="22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7" borderId="11" xfId="0" applyFont="1" applyFill="1" applyBorder="1" applyAlignment="1">
      <alignment horizontal="left" vertical="center"/>
    </xf>
    <xf numFmtId="0" fontId="4" fillId="37" borderId="12" xfId="0" applyFont="1" applyFill="1" applyBorder="1" applyAlignment="1">
      <alignment horizontal="center"/>
    </xf>
    <xf numFmtId="0" fontId="73" fillId="0" borderId="0" xfId="0" applyFont="1" applyBorder="1" applyAlignment="1">
      <alignment horizontal="left"/>
    </xf>
    <xf numFmtId="0" fontId="100" fillId="44" borderId="10" xfId="0" applyFont="1" applyFill="1" applyBorder="1" applyAlignment="1">
      <alignment/>
    </xf>
    <xf numFmtId="0" fontId="100" fillId="44" borderId="11" xfId="0" applyFont="1" applyFill="1" applyBorder="1" applyAlignment="1">
      <alignment/>
    </xf>
    <xf numFmtId="0" fontId="100" fillId="0" borderId="10" xfId="0" applyFont="1" applyBorder="1" applyAlignment="1">
      <alignment/>
    </xf>
    <xf numFmtId="0" fontId="100" fillId="0" borderId="11" xfId="0" applyFont="1" applyBorder="1" applyAlignment="1">
      <alignment/>
    </xf>
    <xf numFmtId="0" fontId="101" fillId="37" borderId="10" xfId="0" applyFont="1" applyFill="1" applyBorder="1" applyAlignment="1">
      <alignment horizontal="center" vertical="center"/>
    </xf>
    <xf numFmtId="0" fontId="101" fillId="37" borderId="11" xfId="0" applyFont="1" applyFill="1" applyBorder="1" applyAlignment="1">
      <alignment horizontal="center" vertical="center"/>
    </xf>
    <xf numFmtId="0" fontId="101" fillId="0" borderId="13" xfId="0" applyFont="1" applyFill="1" applyBorder="1" applyAlignment="1">
      <alignment horizontal="center"/>
    </xf>
    <xf numFmtId="0" fontId="101" fillId="41" borderId="13" xfId="0" applyFont="1" applyFill="1" applyBorder="1" applyAlignment="1">
      <alignment horizontal="center"/>
    </xf>
    <xf numFmtId="0" fontId="101" fillId="47" borderId="13" xfId="0" applyFont="1" applyFill="1" applyBorder="1" applyAlignment="1">
      <alignment horizontal="center"/>
    </xf>
    <xf numFmtId="0" fontId="4" fillId="47" borderId="31" xfId="0" applyFont="1" applyFill="1" applyBorder="1" applyAlignment="1">
      <alignment horizontal="left" vertical="center"/>
    </xf>
    <xf numFmtId="1" fontId="4" fillId="47" borderId="13" xfId="0" applyNumberFormat="1" applyFont="1" applyFill="1" applyBorder="1" applyAlignment="1">
      <alignment horizontal="center" vertical="center"/>
    </xf>
    <xf numFmtId="0" fontId="2" fillId="47" borderId="13" xfId="0" applyFont="1" applyFill="1" applyBorder="1" applyAlignment="1">
      <alignment horizontal="center" vertical="center"/>
    </xf>
    <xf numFmtId="0" fontId="4" fillId="47" borderId="13" xfId="0" applyFont="1" applyFill="1" applyBorder="1" applyAlignment="1">
      <alignment horizontal="center" vertical="center"/>
    </xf>
    <xf numFmtId="0" fontId="4" fillId="47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422"/>
  <sheetViews>
    <sheetView showGridLines="0" zoomScalePageLayoutView="0" workbookViewId="0" topLeftCell="A9">
      <selection activeCell="FK33" sqref="FK33"/>
    </sheetView>
  </sheetViews>
  <sheetFormatPr defaultColWidth="11.421875" defaultRowHeight="12.75"/>
  <cols>
    <col min="1" max="1" width="3.421875" style="0" customWidth="1"/>
    <col min="2" max="2" width="18.421875" style="0" customWidth="1"/>
    <col min="3" max="28" width="2.28125" style="0" customWidth="1"/>
    <col min="29" max="29" width="2.140625" style="0" customWidth="1"/>
    <col min="30" max="30" width="2.28125" style="0" customWidth="1"/>
    <col min="31" max="31" width="2.421875" style="0" customWidth="1"/>
    <col min="32" max="34" width="2.28125" style="0" customWidth="1"/>
    <col min="35" max="62" width="2.140625" style="0" hidden="1" customWidth="1"/>
    <col min="63" max="110" width="1.8515625" style="0" hidden="1" customWidth="1"/>
    <col min="111" max="111" width="5.00390625" style="0" hidden="1" customWidth="1"/>
    <col min="112" max="113" width="3.140625" style="0" hidden="1" customWidth="1"/>
    <col min="114" max="114" width="3.28125" style="0" hidden="1" customWidth="1"/>
    <col min="115" max="116" width="2.8515625" style="0" hidden="1" customWidth="1"/>
    <col min="117" max="118" width="3.00390625" style="0" hidden="1" customWidth="1"/>
    <col min="119" max="119" width="3.140625" style="0" hidden="1" customWidth="1"/>
    <col min="120" max="120" width="3.28125" style="0" hidden="1" customWidth="1"/>
    <col min="121" max="122" width="3.00390625" style="0" hidden="1" customWidth="1"/>
    <col min="123" max="123" width="2.7109375" style="0" hidden="1" customWidth="1"/>
    <col min="124" max="124" width="3.00390625" style="0" hidden="1" customWidth="1"/>
    <col min="125" max="125" width="3.28125" style="0" hidden="1" customWidth="1"/>
    <col min="126" max="126" width="3.140625" style="0" hidden="1" customWidth="1"/>
    <col min="127" max="127" width="3.00390625" style="0" hidden="1" customWidth="1"/>
    <col min="128" max="128" width="3.140625" style="0" hidden="1" customWidth="1"/>
    <col min="129" max="129" width="2.57421875" style="0" hidden="1" customWidth="1"/>
    <col min="130" max="131" width="3.28125" style="0" hidden="1" customWidth="1"/>
    <col min="132" max="132" width="3.140625" style="0" hidden="1" customWidth="1"/>
    <col min="133" max="133" width="2.8515625" style="0" hidden="1" customWidth="1"/>
    <col min="134" max="134" width="3.140625" style="0" hidden="1" customWidth="1"/>
    <col min="135" max="135" width="2.7109375" style="0" hidden="1" customWidth="1"/>
    <col min="136" max="136" width="2.140625" style="0" hidden="1" customWidth="1"/>
    <col min="137" max="137" width="2.57421875" style="0" customWidth="1"/>
    <col min="138" max="138" width="2.8515625" style="0" customWidth="1"/>
    <col min="139" max="139" width="4.00390625" style="0" customWidth="1"/>
    <col min="140" max="140" width="1.8515625" style="0" customWidth="1"/>
    <col min="141" max="141" width="1.28515625" style="0" customWidth="1"/>
    <col min="142" max="142" width="3.421875" style="0" customWidth="1"/>
    <col min="143" max="143" width="17.00390625" style="0" customWidth="1"/>
    <col min="144" max="144" width="5.7109375" style="0" customWidth="1"/>
    <col min="145" max="145" width="4.28125" style="0" customWidth="1"/>
    <col min="146" max="148" width="3.7109375" style="0" customWidth="1"/>
    <col min="149" max="151" width="4.7109375" style="0" customWidth="1"/>
    <col min="152" max="155" width="3.7109375" style="0" customWidth="1"/>
    <col min="156" max="159" width="4.7109375" style="0" customWidth="1"/>
    <col min="160" max="163" width="3.7109375" style="0" customWidth="1"/>
    <col min="164" max="168" width="4.7109375" style="0" customWidth="1"/>
    <col min="169" max="169" width="4.57421875" style="0" customWidth="1"/>
    <col min="170" max="170" width="3.28125" style="0" customWidth="1"/>
    <col min="171" max="171" width="2.28125" style="0" customWidth="1"/>
    <col min="172" max="173" width="2.7109375" style="0" customWidth="1"/>
    <col min="174" max="175" width="13.7109375" style="0" customWidth="1"/>
    <col min="176" max="176" width="2.7109375" style="0" customWidth="1"/>
    <col min="177" max="177" width="2.8515625" style="0" customWidth="1"/>
    <col min="178" max="178" width="2.7109375" style="0" customWidth="1"/>
    <col min="179" max="179" width="3.7109375" style="0" customWidth="1"/>
    <col min="180" max="180" width="2.7109375" style="0" customWidth="1"/>
    <col min="181" max="182" width="13.7109375" style="0" customWidth="1"/>
    <col min="183" max="187" width="2.7109375" style="0" customWidth="1"/>
    <col min="188" max="189" width="13.7109375" style="0" customWidth="1"/>
    <col min="190" max="191" width="2.7109375" style="0" customWidth="1"/>
    <col min="192" max="194" width="2.140625" style="0" customWidth="1"/>
    <col min="195" max="195" width="3.7109375" style="0" customWidth="1"/>
  </cols>
  <sheetData>
    <row r="1" spans="149:168" ht="12.75" hidden="1">
      <c r="ES1" s="9"/>
      <c r="ET1" s="9"/>
      <c r="FG1" s="369"/>
      <c r="FH1" s="369"/>
      <c r="FI1" s="369"/>
      <c r="FJ1" s="369"/>
      <c r="FK1" s="369"/>
      <c r="FL1" s="10"/>
    </row>
    <row r="2" ht="13.5" customHeight="1" hidden="1">
      <c r="C2" s="11"/>
    </row>
    <row r="3" spans="3:61" ht="13.5" customHeight="1" hidden="1">
      <c r="C3" s="12">
        <f>SUM(C11:C28)</f>
        <v>0</v>
      </c>
      <c r="D3" s="11"/>
      <c r="E3" s="12">
        <f>SUM(E11:E83)</f>
        <v>0</v>
      </c>
      <c r="G3" s="11">
        <f>SUM(G11:G83)</f>
        <v>0</v>
      </c>
      <c r="H3" s="11"/>
      <c r="I3" s="11">
        <f>SUM(I11:I83)</f>
        <v>0</v>
      </c>
      <c r="K3" s="11">
        <f>SUM(K11:K83)</f>
        <v>0</v>
      </c>
      <c r="L3" s="11"/>
      <c r="M3" s="11">
        <f>SUM(M11:M83)</f>
        <v>0</v>
      </c>
      <c r="O3" s="11">
        <f>SUM(O11:O83)</f>
        <v>0</v>
      </c>
      <c r="P3" s="11"/>
      <c r="Q3" s="11">
        <f>SUM(Q11:Q83)</f>
        <v>0</v>
      </c>
      <c r="S3" s="11">
        <f>SUM(S11:S83)</f>
        <v>0</v>
      </c>
      <c r="T3" s="11"/>
      <c r="U3" s="11">
        <f>SUM(U11:U83)</f>
        <v>0</v>
      </c>
      <c r="W3" s="11">
        <f>SUM(W11:W83)</f>
        <v>0</v>
      </c>
      <c r="X3" s="11"/>
      <c r="Y3" s="11">
        <f>SUM(Y11:Y83)</f>
        <v>0</v>
      </c>
      <c r="AA3" s="11">
        <f>SUM(AA11:AA83)</f>
        <v>0</v>
      </c>
      <c r="AB3" s="11"/>
      <c r="AC3" s="11">
        <f>SUM(AC11:AC83)</f>
        <v>0</v>
      </c>
      <c r="AE3" s="11">
        <f>SUM(AE11:AE83)</f>
        <v>0</v>
      </c>
      <c r="AF3" s="11"/>
      <c r="AG3" s="11">
        <f>SUM(AG11:AG83)</f>
        <v>0</v>
      </c>
      <c r="AI3" s="11">
        <f>SUM(AI11:AI83)</f>
        <v>0</v>
      </c>
      <c r="AJ3" s="11"/>
      <c r="AK3" s="11">
        <f>SUM(AK11:AK83)</f>
        <v>0</v>
      </c>
      <c r="AY3" s="11">
        <f>SUM(AY11:AY83)</f>
        <v>0</v>
      </c>
      <c r="AZ3" s="11"/>
      <c r="BA3" s="11">
        <f>SUM(BA11:BA83)</f>
        <v>0</v>
      </c>
      <c r="BC3" s="11">
        <f>SUM(BC11:BC83)</f>
        <v>0</v>
      </c>
      <c r="BD3" s="11"/>
      <c r="BE3" s="11">
        <f>SUM(BE11:BE83)</f>
        <v>0</v>
      </c>
      <c r="BG3" s="11">
        <f>SUM(BG11:BG83)</f>
        <v>0</v>
      </c>
      <c r="BH3" s="11"/>
      <c r="BI3" s="11">
        <f>SUM(BI11:BI83)</f>
        <v>0</v>
      </c>
    </row>
    <row r="4" spans="3:61" ht="13.5" customHeight="1" hidden="1">
      <c r="C4" s="12">
        <f>SUM(D11:D83)</f>
        <v>0</v>
      </c>
      <c r="E4" s="12">
        <f>SUM(F11:F83)</f>
        <v>0</v>
      </c>
      <c r="G4" s="11">
        <f>SUM(H11:H83)</f>
        <v>0</v>
      </c>
      <c r="I4" s="11">
        <f>SUM(J11:J83)</f>
        <v>0</v>
      </c>
      <c r="K4" s="11">
        <f>SUM(L11:L83)</f>
        <v>0</v>
      </c>
      <c r="M4" s="11">
        <f>SUM(N11:N83)</f>
        <v>0</v>
      </c>
      <c r="O4" s="11">
        <f>SUM(P11:P83)</f>
        <v>0</v>
      </c>
      <c r="Q4" s="11">
        <f>SUM(R11:R83)</f>
        <v>0</v>
      </c>
      <c r="S4" s="11">
        <f>SUM(T11:T83)</f>
        <v>0</v>
      </c>
      <c r="U4" s="11">
        <f>SUM(V11:V83)</f>
        <v>0</v>
      </c>
      <c r="W4" s="11">
        <f>SUM(X11:X83)</f>
        <v>0</v>
      </c>
      <c r="Y4" s="11">
        <f>SUM(Z11:Z83)</f>
        <v>0</v>
      </c>
      <c r="AA4" s="11">
        <f>SUM(AB11:AB83)</f>
        <v>0</v>
      </c>
      <c r="AC4" s="11">
        <f>SUM(AD11:AD83)</f>
        <v>0</v>
      </c>
      <c r="AE4" s="11">
        <f>SUM(AF11:AF83)</f>
        <v>0</v>
      </c>
      <c r="AG4" s="11">
        <f>SUM(AH11:AH83)</f>
        <v>0</v>
      </c>
      <c r="AI4" s="11">
        <f>SUM(AJ11:AJ83)</f>
        <v>0</v>
      </c>
      <c r="AK4" s="11">
        <f>SUM(AL11:AL83)</f>
        <v>0</v>
      </c>
      <c r="AY4" s="11">
        <f>SUM(AZ11:AZ83)</f>
        <v>0</v>
      </c>
      <c r="BA4" s="11">
        <f>SUM(BB11:BB83)</f>
        <v>0</v>
      </c>
      <c r="BC4" s="11">
        <f>SUM(BD11:BD83)</f>
        <v>0</v>
      </c>
      <c r="BE4" s="11">
        <f>SUM(BF11:BF83)</f>
        <v>0</v>
      </c>
      <c r="BG4" s="11">
        <f>SUM(BH11:BH83)</f>
        <v>0</v>
      </c>
      <c r="BI4" s="11">
        <f>SUM(BJ11:BJ83)</f>
        <v>0</v>
      </c>
    </row>
    <row r="5" spans="3:61" ht="13.5" customHeight="1" hidden="1">
      <c r="C5" s="12">
        <f>C8-C7-C6</f>
        <v>0</v>
      </c>
      <c r="E5" s="12">
        <f>E8-E7-E6</f>
        <v>0</v>
      </c>
      <c r="G5" s="11">
        <f>G8-G7-G6</f>
        <v>0</v>
      </c>
      <c r="I5" s="11">
        <f>I8-I7-I6</f>
        <v>0</v>
      </c>
      <c r="K5" s="11">
        <f>K8-K7-K6</f>
        <v>0</v>
      </c>
      <c r="M5" s="11">
        <f>M8-M7-M6</f>
        <v>0</v>
      </c>
      <c r="O5" s="11">
        <f>O8-O7-O6</f>
        <v>0</v>
      </c>
      <c r="Q5" s="11">
        <f>Q8-Q7-Q6</f>
        <v>0</v>
      </c>
      <c r="S5" s="11">
        <f>S8-S7-S6</f>
        <v>0</v>
      </c>
      <c r="U5" s="11">
        <f>U8-U7-U6</f>
        <v>0</v>
      </c>
      <c r="W5" s="11">
        <f>W8-W7-W6</f>
        <v>0</v>
      </c>
      <c r="Y5" s="11">
        <f>Y8-Y7-Y6</f>
        <v>0</v>
      </c>
      <c r="AA5" s="11">
        <f>AA8-AA7-AA6</f>
        <v>0</v>
      </c>
      <c r="AC5" s="11">
        <f>AC8-AC7-AC6</f>
        <v>0</v>
      </c>
      <c r="AE5" s="11">
        <f>AE8-AE7-AE6</f>
        <v>0</v>
      </c>
      <c r="AG5" s="11">
        <f>AG8-AG7-AG6</f>
        <v>0</v>
      </c>
      <c r="AI5" s="11">
        <f>AI8-AI7-AI6</f>
        <v>0</v>
      </c>
      <c r="AK5" s="11">
        <f>AK8-AK7-AK6</f>
        <v>0</v>
      </c>
      <c r="AY5" s="11">
        <f>AY8-AY7-AY6</f>
        <v>0</v>
      </c>
      <c r="BA5" s="11">
        <f>BA8-BA7-BA6</f>
        <v>0</v>
      </c>
      <c r="BC5" s="11">
        <f>BC8-BC7-BC6</f>
        <v>0</v>
      </c>
      <c r="BE5" s="11">
        <f>BE8-BE7-BE6</f>
        <v>0</v>
      </c>
      <c r="BG5" s="11">
        <f>BG8-BG7-BG6</f>
        <v>0</v>
      </c>
      <c r="BI5" s="11">
        <f>BI8-BI7-BI6</f>
        <v>0</v>
      </c>
    </row>
    <row r="6" spans="3:61" ht="13.5" customHeight="1" hidden="1">
      <c r="C6" s="12">
        <f>COUNTIF(C84:C107,1)</f>
        <v>0</v>
      </c>
      <c r="E6" s="12">
        <f>COUNTIF(E84:E107,1)</f>
        <v>0</v>
      </c>
      <c r="G6" s="11">
        <f>COUNTIF(G84:G107,1)</f>
        <v>0</v>
      </c>
      <c r="I6" s="11">
        <f>COUNTIF(I84:I107,1)</f>
        <v>0</v>
      </c>
      <c r="K6" s="11">
        <f>COUNTIF(K84:K107,1)</f>
        <v>0</v>
      </c>
      <c r="M6" s="11">
        <f>COUNTIF(M84:M107,1)</f>
        <v>0</v>
      </c>
      <c r="O6" s="11">
        <f>COUNTIF(O84:O107,1)</f>
        <v>0</v>
      </c>
      <c r="Q6" s="11">
        <f>COUNTIF(Q84:Q107,1)</f>
        <v>0</v>
      </c>
      <c r="S6" s="11">
        <f>COUNTIF(S84:S107,1)</f>
        <v>0</v>
      </c>
      <c r="U6" s="11">
        <f>COUNTIF(U84:U107,1)</f>
        <v>0</v>
      </c>
      <c r="W6" s="11">
        <f>COUNTIF(W84:W107,1)</f>
        <v>0</v>
      </c>
      <c r="Y6" s="11">
        <f>COUNTIF(Y84:Y107,1)</f>
        <v>0</v>
      </c>
      <c r="AA6" s="11">
        <f>COUNTIF(AA84:AA107,1)</f>
        <v>0</v>
      </c>
      <c r="AC6" s="11">
        <f>COUNTIF(AC84:AC107,1)</f>
        <v>0</v>
      </c>
      <c r="AE6" s="11">
        <f>COUNTIF(AE84:AE107,1)</f>
        <v>0</v>
      </c>
      <c r="AG6" s="11">
        <f>COUNTIF(AG84:AG107,1)</f>
        <v>0</v>
      </c>
      <c r="AI6" s="11">
        <f>COUNTIF(AI84:AI107,1)</f>
        <v>0</v>
      </c>
      <c r="AK6" s="11">
        <f>COUNTIF(AK84:AK107,1)</f>
        <v>0</v>
      </c>
      <c r="AY6" s="11">
        <f>COUNTIF(AY84:AY107,1)</f>
        <v>0</v>
      </c>
      <c r="BA6" s="11">
        <f>COUNTIF(BA84:BA107,1)</f>
        <v>0</v>
      </c>
      <c r="BC6" s="11">
        <f>COUNTIF(BC84:BC107,1)</f>
        <v>0</v>
      </c>
      <c r="BE6" s="11">
        <f>COUNTIF(BE84:BE107,1)</f>
        <v>0</v>
      </c>
      <c r="BG6" s="11">
        <f>COUNTIF(BG84:BG107,1)</f>
        <v>0</v>
      </c>
      <c r="BI6" s="11">
        <f>COUNTIF(BI84:BI107,1)</f>
        <v>0</v>
      </c>
    </row>
    <row r="7" spans="3:61" ht="13.5" customHeight="1" hidden="1">
      <c r="C7" s="12">
        <f>COUNTIF(C84:C107,3)</f>
        <v>0</v>
      </c>
      <c r="E7" s="12">
        <f>COUNTIF(E84:E107,3)</f>
        <v>0</v>
      </c>
      <c r="G7" s="11">
        <f>COUNTIF(G84:G107,3)</f>
        <v>0</v>
      </c>
      <c r="I7" s="11">
        <f>COUNTIF(I84:I107,3)</f>
        <v>0</v>
      </c>
      <c r="K7" s="11">
        <f>COUNTIF(K84:K107,3)</f>
        <v>0</v>
      </c>
      <c r="M7" s="11">
        <f>COUNTIF(M84:M107,3)</f>
        <v>0</v>
      </c>
      <c r="O7" s="11">
        <f>COUNTIF(O84:O107,3)</f>
        <v>0</v>
      </c>
      <c r="Q7" s="11">
        <f>COUNTIF(Q84:Q107,3)</f>
        <v>0</v>
      </c>
      <c r="S7" s="11">
        <f>COUNTIF(S84:S107,3)</f>
        <v>0</v>
      </c>
      <c r="U7" s="11">
        <f>COUNTIF(U84:U107,3)</f>
        <v>0</v>
      </c>
      <c r="W7" s="11">
        <f>COUNTIF(W84:W107,3)</f>
        <v>0</v>
      </c>
      <c r="Y7" s="11">
        <f>COUNTIF(Y84:Y107,3)</f>
        <v>0</v>
      </c>
      <c r="AA7" s="11">
        <f>COUNTIF(AA84:AA107,3)</f>
        <v>0</v>
      </c>
      <c r="AC7" s="11">
        <f>COUNTIF(AC84:AC107,3)</f>
        <v>0</v>
      </c>
      <c r="AE7" s="11">
        <f>COUNTIF(AE84:AE107,3)</f>
        <v>0</v>
      </c>
      <c r="AG7" s="11">
        <f>COUNTIF(AG84:AG107,3)</f>
        <v>0</v>
      </c>
      <c r="AI7" s="11">
        <f>COUNTIF(AI84:AI107,3)</f>
        <v>0</v>
      </c>
      <c r="AK7" s="11">
        <f>COUNTIF(AK84:AK107,3)</f>
        <v>0</v>
      </c>
      <c r="AY7" s="11">
        <f>COUNTIF(AY84:AY107,3)</f>
        <v>0</v>
      </c>
      <c r="BA7" s="11">
        <f>COUNTIF(BA84:BA107,3)</f>
        <v>0</v>
      </c>
      <c r="BC7" s="11">
        <f>COUNTIF(BC84:BC107,3)</f>
        <v>0</v>
      </c>
      <c r="BE7" s="11">
        <f>COUNTIF(BE84:BE107,3)</f>
        <v>0</v>
      </c>
      <c r="BG7" s="11">
        <f>COUNTIF(BG84:BG107,3)</f>
        <v>0</v>
      </c>
      <c r="BI7" s="11">
        <f>COUNTIF(BI84:BI107,3)</f>
        <v>0</v>
      </c>
    </row>
    <row r="8" spans="3:62" ht="13.5" customHeight="1" hidden="1">
      <c r="C8" s="13">
        <f>COUNT(C11:C83)</f>
        <v>0</v>
      </c>
      <c r="D8" s="14"/>
      <c r="E8" s="13">
        <f>COUNT(E11:E83)</f>
        <v>0</v>
      </c>
      <c r="F8" s="14"/>
      <c r="G8" s="11">
        <f>COUNT(G11:G83)</f>
        <v>0</v>
      </c>
      <c r="H8" s="14"/>
      <c r="I8" s="11">
        <f>COUNT(I11:I83)</f>
        <v>0</v>
      </c>
      <c r="J8" s="14"/>
      <c r="K8" s="11">
        <f>COUNT(K11:K83)</f>
        <v>0</v>
      </c>
      <c r="L8" s="14"/>
      <c r="M8" s="11">
        <f>COUNT(M11:M83)</f>
        <v>0</v>
      </c>
      <c r="N8" s="14"/>
      <c r="O8" s="11">
        <f>COUNT(O11:O83)</f>
        <v>0</v>
      </c>
      <c r="P8" s="14"/>
      <c r="Q8" s="11">
        <f>COUNT(Q11:Q83)</f>
        <v>0</v>
      </c>
      <c r="R8" s="14"/>
      <c r="S8" s="11">
        <f>COUNT(S11:S83)</f>
        <v>0</v>
      </c>
      <c r="T8" s="14"/>
      <c r="U8" s="11">
        <f>COUNT(U11:U83)</f>
        <v>0</v>
      </c>
      <c r="V8" s="14"/>
      <c r="W8" s="11">
        <f>COUNT(W11:W83)</f>
        <v>0</v>
      </c>
      <c r="X8" s="14"/>
      <c r="Y8" s="11">
        <f>COUNT(Y11:Y83)</f>
        <v>0</v>
      </c>
      <c r="Z8" s="14"/>
      <c r="AA8" s="11">
        <f>COUNT(AA11:AA83)</f>
        <v>0</v>
      </c>
      <c r="AB8" s="14"/>
      <c r="AC8" s="11">
        <f>COUNT(AC11:AC83)</f>
        <v>0</v>
      </c>
      <c r="AD8" s="14"/>
      <c r="AE8" s="11">
        <f>COUNT(AE11:AE83)</f>
        <v>0</v>
      </c>
      <c r="AF8" s="14"/>
      <c r="AG8" s="11">
        <f>COUNT(AG11:AG83)</f>
        <v>0</v>
      </c>
      <c r="AH8" s="14"/>
      <c r="AI8" s="11">
        <f>COUNT(AI11:AI83)</f>
        <v>0</v>
      </c>
      <c r="AJ8" s="14"/>
      <c r="AK8" s="11">
        <f>COUNT(AK11:AK83)</f>
        <v>0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1">
        <f>COUNT(AY11:AY83)</f>
        <v>0</v>
      </c>
      <c r="AZ8" s="14"/>
      <c r="BA8" s="11">
        <f>COUNT(BA11:BA83)</f>
        <v>0</v>
      </c>
      <c r="BB8" s="14"/>
      <c r="BC8" s="11">
        <f>COUNT(BC11:BC83)</f>
        <v>0</v>
      </c>
      <c r="BD8" s="14"/>
      <c r="BE8" s="11">
        <f>COUNT(BE11:BE83)</f>
        <v>0</v>
      </c>
      <c r="BF8" s="14"/>
      <c r="BG8" s="11">
        <f>COUNT(BG11:BG83)</f>
        <v>0</v>
      </c>
      <c r="BH8" s="14"/>
      <c r="BI8" s="11">
        <f>COUNT(BI11:BI83)</f>
        <v>0</v>
      </c>
      <c r="BJ8" s="14"/>
    </row>
    <row r="9" spans="2:191" ht="23.25" customHeight="1" thickBot="1">
      <c r="B9" s="15" t="s">
        <v>373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70">
        <f>COUNT(C11:AL28)/2</f>
        <v>0</v>
      </c>
      <c r="AF9" s="370"/>
      <c r="AG9" s="16"/>
      <c r="AH9" s="16"/>
      <c r="AI9" s="16"/>
      <c r="AJ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7"/>
      <c r="BL9" s="18"/>
      <c r="BM9" s="19"/>
      <c r="BN9" s="18"/>
      <c r="BO9" s="19"/>
      <c r="BP9" s="18"/>
      <c r="BQ9" s="19"/>
      <c r="BR9" s="18"/>
      <c r="BS9" s="19"/>
      <c r="BT9" s="18"/>
      <c r="BU9" s="19"/>
      <c r="BV9" s="18"/>
      <c r="BW9" s="19"/>
      <c r="BX9" s="18"/>
      <c r="BY9" s="19"/>
      <c r="BZ9" s="18"/>
      <c r="CA9" s="19"/>
      <c r="CB9" s="18"/>
      <c r="CC9" s="19"/>
      <c r="CD9" s="18"/>
      <c r="CE9" s="19"/>
      <c r="CF9" s="18"/>
      <c r="CG9" s="19"/>
      <c r="CH9" s="18"/>
      <c r="CI9" s="19"/>
      <c r="CJ9" s="18"/>
      <c r="CK9" s="19"/>
      <c r="CL9" s="18"/>
      <c r="CM9" s="19"/>
      <c r="CN9" s="18"/>
      <c r="CO9" s="19"/>
      <c r="CP9" s="18"/>
      <c r="CQ9" s="19"/>
      <c r="CR9" s="18"/>
      <c r="CS9" s="19"/>
      <c r="CT9" s="18"/>
      <c r="CU9" s="19"/>
      <c r="CV9" s="18"/>
      <c r="CW9" s="19"/>
      <c r="CX9" s="18"/>
      <c r="CY9" s="19"/>
      <c r="CZ9" s="18"/>
      <c r="DA9" s="19"/>
      <c r="DB9" s="18"/>
      <c r="DC9" s="19"/>
      <c r="DD9" s="18"/>
      <c r="DE9" s="19"/>
      <c r="DF9" s="18"/>
      <c r="EM9" s="15" t="s">
        <v>373</v>
      </c>
      <c r="EN9" s="20"/>
      <c r="EW9" s="21"/>
      <c r="EX9" s="21"/>
      <c r="EZ9" s="31" t="s">
        <v>12</v>
      </c>
      <c r="FA9" s="32"/>
      <c r="FB9" s="32"/>
      <c r="FC9" s="32"/>
      <c r="FD9" s="2"/>
      <c r="FE9" s="32"/>
      <c r="FF9" s="32"/>
      <c r="FH9" s="31" t="s">
        <v>13</v>
      </c>
      <c r="FI9" s="21"/>
      <c r="FJ9" s="21"/>
      <c r="FK9" s="21"/>
      <c r="FL9" s="22"/>
      <c r="FO9" s="135"/>
      <c r="FP9" s="136"/>
      <c r="FQ9" s="137"/>
      <c r="FR9" s="15" t="s">
        <v>373</v>
      </c>
      <c r="FS9" s="138"/>
      <c r="FT9" s="139"/>
      <c r="FU9" s="139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40">
        <v>41243</v>
      </c>
      <c r="GH9" s="137"/>
      <c r="GI9" s="137"/>
    </row>
    <row r="10" spans="2:197" ht="13.5" thickBot="1">
      <c r="B10" s="134">
        <f ca="1">TODAY()</f>
        <v>44196</v>
      </c>
      <c r="C10" s="365" t="s">
        <v>362</v>
      </c>
      <c r="D10" s="366"/>
      <c r="E10" s="365" t="s">
        <v>358</v>
      </c>
      <c r="F10" s="366"/>
      <c r="G10" s="365" t="s">
        <v>359</v>
      </c>
      <c r="H10" s="366"/>
      <c r="I10" s="365" t="s">
        <v>360</v>
      </c>
      <c r="J10" s="366"/>
      <c r="K10" s="365" t="s">
        <v>361</v>
      </c>
      <c r="L10" s="366"/>
      <c r="M10" s="365" t="s">
        <v>363</v>
      </c>
      <c r="N10" s="366"/>
      <c r="O10" s="365" t="s">
        <v>364</v>
      </c>
      <c r="P10" s="366"/>
      <c r="Q10" s="365" t="s">
        <v>365</v>
      </c>
      <c r="R10" s="366"/>
      <c r="S10" s="365" t="s">
        <v>367</v>
      </c>
      <c r="T10" s="366"/>
      <c r="U10" s="365" t="s">
        <v>366</v>
      </c>
      <c r="V10" s="366"/>
      <c r="W10" s="365" t="s">
        <v>356</v>
      </c>
      <c r="X10" s="366"/>
      <c r="Y10" s="365" t="s">
        <v>368</v>
      </c>
      <c r="Z10" s="366"/>
      <c r="AA10" s="365" t="s">
        <v>369</v>
      </c>
      <c r="AB10" s="366"/>
      <c r="AC10" s="365" t="s">
        <v>370</v>
      </c>
      <c r="AD10" s="366"/>
      <c r="AE10" s="365" t="s">
        <v>371</v>
      </c>
      <c r="AF10" s="366"/>
      <c r="AG10" s="365" t="s">
        <v>372</v>
      </c>
      <c r="AH10" s="366"/>
      <c r="AI10" s="367">
        <v>17</v>
      </c>
      <c r="AJ10" s="368"/>
      <c r="AK10" s="367">
        <v>18</v>
      </c>
      <c r="AL10" s="368"/>
      <c r="AM10" s="367">
        <v>19</v>
      </c>
      <c r="AN10" s="368"/>
      <c r="AO10" s="367">
        <v>20</v>
      </c>
      <c r="AP10" s="368"/>
      <c r="AQ10" s="367">
        <v>21</v>
      </c>
      <c r="AR10" s="368"/>
      <c r="AS10" s="367">
        <v>22</v>
      </c>
      <c r="AT10" s="368"/>
      <c r="AU10" s="367">
        <v>23</v>
      </c>
      <c r="AV10" s="368"/>
      <c r="AW10" s="367">
        <v>24</v>
      </c>
      <c r="AX10" s="368"/>
      <c r="AY10" s="367">
        <v>25</v>
      </c>
      <c r="AZ10" s="368"/>
      <c r="BA10" s="367">
        <v>26</v>
      </c>
      <c r="BB10" s="368"/>
      <c r="BC10" s="367">
        <v>27</v>
      </c>
      <c r="BD10" s="368"/>
      <c r="BE10" s="367">
        <v>28</v>
      </c>
      <c r="BF10" s="368"/>
      <c r="BG10" s="367">
        <v>29</v>
      </c>
      <c r="BH10" s="368"/>
      <c r="BI10" s="367">
        <v>30</v>
      </c>
      <c r="BJ10" s="368"/>
      <c r="BK10" s="35" t="s">
        <v>17</v>
      </c>
      <c r="BL10" s="36"/>
      <c r="BM10" s="37" t="s">
        <v>18</v>
      </c>
      <c r="BN10" s="38"/>
      <c r="BO10" s="39" t="s">
        <v>19</v>
      </c>
      <c r="BP10" s="36"/>
      <c r="BQ10" s="37" t="s">
        <v>31</v>
      </c>
      <c r="BR10" s="38"/>
      <c r="BS10" s="39" t="s">
        <v>20</v>
      </c>
      <c r="BT10" s="36"/>
      <c r="BU10" s="37" t="s">
        <v>36</v>
      </c>
      <c r="BV10" s="38"/>
      <c r="BW10" s="39" t="s">
        <v>8</v>
      </c>
      <c r="BX10" s="36"/>
      <c r="BY10" s="37" t="s">
        <v>21</v>
      </c>
      <c r="BZ10" s="38"/>
      <c r="CA10" s="39" t="s">
        <v>23</v>
      </c>
      <c r="CB10" s="36"/>
      <c r="CC10" s="39" t="s">
        <v>22</v>
      </c>
      <c r="CD10" s="36"/>
      <c r="CE10" s="37" t="s">
        <v>10</v>
      </c>
      <c r="CF10" s="38"/>
      <c r="CG10" s="39" t="s">
        <v>35</v>
      </c>
      <c r="CH10" s="36"/>
      <c r="CI10" s="37" t="s">
        <v>37</v>
      </c>
      <c r="CJ10" s="38"/>
      <c r="CK10" s="39" t="s">
        <v>38</v>
      </c>
      <c r="CL10" s="36"/>
      <c r="CM10" s="37" t="s">
        <v>14</v>
      </c>
      <c r="CN10" s="38"/>
      <c r="CO10" s="39" t="s">
        <v>16</v>
      </c>
      <c r="CP10" s="36"/>
      <c r="CQ10" s="37" t="s">
        <v>34</v>
      </c>
      <c r="CR10" s="38"/>
      <c r="CS10" s="39" t="s">
        <v>39</v>
      </c>
      <c r="CT10" s="40"/>
      <c r="CU10" s="23"/>
      <c r="CV10" s="24"/>
      <c r="CW10" s="23"/>
      <c r="CX10" s="24"/>
      <c r="CY10" s="23"/>
      <c r="CZ10" s="24"/>
      <c r="DA10" s="23"/>
      <c r="DB10" s="24"/>
      <c r="DC10" s="23"/>
      <c r="DD10" s="24"/>
      <c r="DE10" s="23"/>
      <c r="DF10" s="24"/>
      <c r="DI10" s="3" t="s">
        <v>0</v>
      </c>
      <c r="DJ10" s="3" t="s">
        <v>1</v>
      </c>
      <c r="DK10" s="3" t="s">
        <v>2</v>
      </c>
      <c r="DL10" s="3" t="s">
        <v>3</v>
      </c>
      <c r="DM10" s="3" t="s">
        <v>4</v>
      </c>
      <c r="DN10" s="3" t="s">
        <v>5</v>
      </c>
      <c r="DO10" s="3" t="s">
        <v>6</v>
      </c>
      <c r="DP10" s="3" t="s">
        <v>24</v>
      </c>
      <c r="DQ10" s="47" t="s">
        <v>1</v>
      </c>
      <c r="DR10" s="48" t="s">
        <v>2</v>
      </c>
      <c r="DS10" s="48" t="s">
        <v>3</v>
      </c>
      <c r="DT10" s="48" t="s">
        <v>4</v>
      </c>
      <c r="DU10" s="48" t="s">
        <v>5</v>
      </c>
      <c r="DV10" s="48" t="s">
        <v>6</v>
      </c>
      <c r="DW10" s="48" t="s">
        <v>7</v>
      </c>
      <c r="DX10" s="49" t="s">
        <v>0</v>
      </c>
      <c r="DY10" s="47" t="s">
        <v>1</v>
      </c>
      <c r="DZ10" s="48" t="s">
        <v>2</v>
      </c>
      <c r="EA10" s="48" t="s">
        <v>3</v>
      </c>
      <c r="EB10" s="48" t="s">
        <v>4</v>
      </c>
      <c r="EC10" s="48" t="s">
        <v>5</v>
      </c>
      <c r="ED10" s="48" t="s">
        <v>6</v>
      </c>
      <c r="EE10" s="48" t="s">
        <v>7</v>
      </c>
      <c r="EF10" s="49" t="s">
        <v>0</v>
      </c>
      <c r="EH10" s="25"/>
      <c r="EI10" s="25"/>
      <c r="EM10" s="34">
        <f ca="1">TODAY()</f>
        <v>44196</v>
      </c>
      <c r="EN10" s="3" t="s">
        <v>0</v>
      </c>
      <c r="EO10" s="3" t="s">
        <v>1</v>
      </c>
      <c r="EP10" s="3" t="s">
        <v>2</v>
      </c>
      <c r="EQ10" s="3" t="s">
        <v>3</v>
      </c>
      <c r="ER10" s="3" t="s">
        <v>4</v>
      </c>
      <c r="ES10" s="3" t="s">
        <v>5</v>
      </c>
      <c r="ET10" s="3" t="s">
        <v>6</v>
      </c>
      <c r="EU10" s="3" t="s">
        <v>24</v>
      </c>
      <c r="EV10" s="47" t="s">
        <v>1</v>
      </c>
      <c r="EW10" s="48" t="s">
        <v>2</v>
      </c>
      <c r="EX10" s="48" t="s">
        <v>3</v>
      </c>
      <c r="EY10" s="48" t="s">
        <v>4</v>
      </c>
      <c r="EZ10" s="48" t="s">
        <v>5</v>
      </c>
      <c r="FA10" s="48" t="s">
        <v>6</v>
      </c>
      <c r="FB10" s="48" t="s">
        <v>7</v>
      </c>
      <c r="FC10" s="49" t="s">
        <v>0</v>
      </c>
      <c r="FD10" s="47" t="s">
        <v>1</v>
      </c>
      <c r="FE10" s="48" t="s">
        <v>2</v>
      </c>
      <c r="FF10" s="48" t="s">
        <v>3</v>
      </c>
      <c r="FG10" s="48" t="s">
        <v>4</v>
      </c>
      <c r="FH10" s="48" t="s">
        <v>5</v>
      </c>
      <c r="FI10" s="48" t="s">
        <v>6</v>
      </c>
      <c r="FJ10" s="48" t="s">
        <v>7</v>
      </c>
      <c r="FK10" s="49" t="s">
        <v>0</v>
      </c>
      <c r="FL10" s="3" t="s">
        <v>11</v>
      </c>
      <c r="FO10" s="135"/>
      <c r="FP10" s="136"/>
      <c r="FQ10" s="137"/>
      <c r="FR10" s="141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 t="s">
        <v>53</v>
      </c>
      <c r="GG10" s="142">
        <f>(COUNT(FP12:GI59)/2)-13.5</f>
        <v>0</v>
      </c>
      <c r="GH10" s="137"/>
      <c r="GI10" s="137"/>
      <c r="GM10" s="280"/>
      <c r="GN10" s="280"/>
      <c r="GO10" s="177"/>
    </row>
    <row r="11" spans="1:197" ht="12" customHeight="1" thickBot="1">
      <c r="A11">
        <v>1</v>
      </c>
      <c r="B11" s="189" t="s">
        <v>319</v>
      </c>
      <c r="C11" s="190"/>
      <c r="D11" s="191"/>
      <c r="E11" s="310"/>
      <c r="F11" s="311"/>
      <c r="G11" s="310"/>
      <c r="H11" s="311"/>
      <c r="I11" s="310"/>
      <c r="J11" s="311"/>
      <c r="K11" s="310"/>
      <c r="L11" s="311"/>
      <c r="M11" s="310"/>
      <c r="N11" s="311"/>
      <c r="O11" s="310"/>
      <c r="P11" s="311"/>
      <c r="Q11" s="310"/>
      <c r="R11" s="311"/>
      <c r="S11" s="310"/>
      <c r="T11" s="311"/>
      <c r="U11" s="310"/>
      <c r="V11" s="311"/>
      <c r="W11" s="310"/>
      <c r="X11" s="311"/>
      <c r="Y11" s="310"/>
      <c r="Z11" s="311"/>
      <c r="AA11" s="310"/>
      <c r="AB11" s="311"/>
      <c r="AC11" s="310"/>
      <c r="AD11" s="311"/>
      <c r="AE11" s="310"/>
      <c r="AF11" s="311"/>
      <c r="AG11" s="310"/>
      <c r="AH11" s="311"/>
      <c r="AI11" s="7"/>
      <c r="AJ11" s="8"/>
      <c r="AK11" s="4"/>
      <c r="AL11" s="5"/>
      <c r="AM11" s="4"/>
      <c r="AN11" s="5"/>
      <c r="AO11" s="4"/>
      <c r="AP11" s="5"/>
      <c r="AQ11" s="4"/>
      <c r="AR11" s="5"/>
      <c r="AS11" s="4"/>
      <c r="AT11" s="5"/>
      <c r="AU11" s="4"/>
      <c r="AV11" s="5"/>
      <c r="AW11" s="4"/>
      <c r="AX11" s="153"/>
      <c r="AY11" s="4"/>
      <c r="AZ11" s="153"/>
      <c r="BA11" s="4"/>
      <c r="BB11" s="153"/>
      <c r="BC11" s="4"/>
      <c r="BD11" s="153"/>
      <c r="BE11" s="4"/>
      <c r="BF11" s="153"/>
      <c r="BG11" s="4"/>
      <c r="BH11" s="153"/>
      <c r="BI11" s="4"/>
      <c r="BJ11" s="153"/>
      <c r="BK11" s="26">
        <f>IF(C11&gt;D11,3,0)+(IF(C11=D11,1,0)*COUNT(C11))</f>
        <v>0</v>
      </c>
      <c r="BL11" s="12"/>
      <c r="BM11" s="12">
        <f>IF(E11&gt;F11,3,0)+(IF(E11=F11,1,0)*COUNT(E11))</f>
        <v>0</v>
      </c>
      <c r="BN11" s="12"/>
      <c r="BO11" s="12">
        <f aca="true" t="shared" si="0" ref="BO11:BO26">IF(G11&gt;H11,3,0)+(IF(G11=H11,1,0)*COUNT(G11))</f>
        <v>0</v>
      </c>
      <c r="BP11" s="12"/>
      <c r="BQ11" s="12">
        <f>IF(I11&gt;J11,3,0)+(IF(I11=J11,1,0)*COUNT(I11))</f>
        <v>0</v>
      </c>
      <c r="BR11" s="12"/>
      <c r="BS11" s="12">
        <f>IF(K11&gt;L11,3,0)+(IF(K11=L11,1,0)*COUNT(K11))</f>
        <v>0</v>
      </c>
      <c r="BT11" s="12"/>
      <c r="BU11" s="12">
        <f aca="true" t="shared" si="1" ref="BU11:BU26">IF(M11&gt;N11,3,0)+(IF(M11=N11,1,0)*COUNT(M11))</f>
        <v>0</v>
      </c>
      <c r="BV11" s="12"/>
      <c r="BW11" s="12">
        <f>IF(O11&gt;P11,3,0)+(IF(O11=P11,1,0)*COUNT(O11))</f>
        <v>0</v>
      </c>
      <c r="BX11" s="12"/>
      <c r="BY11" s="12">
        <f>IF(Q11&gt;R11,3,0)+(IF(Q11=R11,1,0)*COUNT(Q11))</f>
        <v>0</v>
      </c>
      <c r="BZ11" s="12"/>
      <c r="CA11" s="12">
        <f aca="true" t="shared" si="2" ref="CA11:CA26">IF(S11&gt;T11,3,0)+(IF(S11=T11,1,0)*COUNT(S11))</f>
        <v>0</v>
      </c>
      <c r="CB11" s="12"/>
      <c r="CC11" s="12">
        <f>IF(U11&gt;V11,3,0)+(IF(U11=V11,1,0)*COUNT(U11))</f>
        <v>0</v>
      </c>
      <c r="CD11" s="12"/>
      <c r="CE11" s="12">
        <f>IF(W11&gt;X11,3,0)+(IF(W11=X11,1,0)*COUNT(W11))</f>
        <v>0</v>
      </c>
      <c r="CF11" s="12"/>
      <c r="CG11" s="12">
        <f aca="true" t="shared" si="3" ref="CG11:CG26">IF(Y11&gt;Z11,3,0)+(IF(Y11=Z11,1,0)*COUNT(Y11))</f>
        <v>0</v>
      </c>
      <c r="CH11" s="12"/>
      <c r="CI11" s="12">
        <f>IF(AA11&gt;AB11,3,0)+(IF(AA11=AB11,1,0)*COUNT(AA11))</f>
        <v>0</v>
      </c>
      <c r="CJ11" s="12"/>
      <c r="CK11" s="12">
        <f>IF(AC11&gt;AD11,3,0)+(IF(AC11=AD11,1,0)*COUNT(AC11))</f>
        <v>0</v>
      </c>
      <c r="CL11" s="12"/>
      <c r="CM11" s="12">
        <f aca="true" t="shared" si="4" ref="CM11:CM26">IF(AE11&gt;AF11,3,0)+(IF(AE11=AF11,1,0)*COUNT(AE11))</f>
        <v>0</v>
      </c>
      <c r="CN11" s="12"/>
      <c r="CO11" s="12">
        <f>IF(AG11&gt;AH11,3,0)+(IF(AG11=AH11,1,0)*COUNT(AG11))</f>
        <v>0</v>
      </c>
      <c r="CP11" s="12"/>
      <c r="CQ11" s="12">
        <f>IF(AI11&gt;AJ11,3,0)+(IF(AI11=AJ11,1,0)*COUNT(AI11))</f>
        <v>0</v>
      </c>
      <c r="CR11" s="12"/>
      <c r="CS11" s="12">
        <f aca="true" t="shared" si="5" ref="CS11:CS26">IF(AK11&gt;AL11,3,0)+(IF(AK11=AL11,1,0)*COUNT(AK11))</f>
        <v>0</v>
      </c>
      <c r="CT11" s="12"/>
      <c r="CU11" s="12">
        <f>IF(AY11&gt;AZ11,3,0)+(IF(AY11=AZ11,1,0)*COUNT(AY11))</f>
        <v>0</v>
      </c>
      <c r="CV11" s="12"/>
      <c r="CW11" s="12">
        <f>IF(BA11&gt;BB11,3,0)+(IF(BA11=BB11,1,0)*COUNT(BA11))</f>
        <v>0</v>
      </c>
      <c r="CX11" s="12"/>
      <c r="CY11" s="12">
        <f aca="true" t="shared" si="6" ref="CY11:CY26">IF(BC11&gt;BD11,3,0)+(IF(BC11=BD11,1,0)*COUNT(BC11))</f>
        <v>0</v>
      </c>
      <c r="CZ11" s="12"/>
      <c r="DA11" s="12">
        <f>IF(BE11&gt;BF11,3,0)+(IF(BE11=BF11,1,0)*COUNT(BE11))</f>
        <v>0</v>
      </c>
      <c r="DB11" s="12"/>
      <c r="DC11" s="12">
        <f>IF(BG11&gt;BH11,3,0)+(IF(BG11=BH11,1,0)*COUNT(BG11))</f>
        <v>0</v>
      </c>
      <c r="DD11" s="12"/>
      <c r="DE11" s="12">
        <f aca="true" t="shared" si="7" ref="DE11:DE26">IF(BI11&gt;BJ11,3,0)+(IF(BI11=BJ11,1,0)*COUNT(BI11))</f>
        <v>0</v>
      </c>
      <c r="DF11" s="27"/>
      <c r="DG11" s="51">
        <f aca="true" t="shared" si="8" ref="DG11:DG26">RANK(DI11,$DI$11:$DI$28)</f>
        <v>16</v>
      </c>
      <c r="DH11" s="58" t="str">
        <f>B11</f>
        <v>BOTOFUMEIRO</v>
      </c>
      <c r="DI11" s="70">
        <f>DK11*3+DL11+(DP11/100000)+(DN11/100000000)+(A11/10000000000)</f>
        <v>1E-10</v>
      </c>
      <c r="DJ11" s="59">
        <f aca="true" t="shared" si="9" ref="DJ11:DN26">DQ11+DY11</f>
        <v>0</v>
      </c>
      <c r="DK11" s="59">
        <f t="shared" si="9"/>
        <v>0</v>
      </c>
      <c r="DL11" s="59">
        <f t="shared" si="9"/>
        <v>0</v>
      </c>
      <c r="DM11" s="59">
        <f t="shared" si="9"/>
        <v>0</v>
      </c>
      <c r="DN11" s="59">
        <f>DU11+EC11</f>
        <v>0</v>
      </c>
      <c r="DO11" s="59">
        <f aca="true" t="shared" si="10" ref="DO11:DO26">DV11+ED11</f>
        <v>0</v>
      </c>
      <c r="DP11" s="59">
        <f>DN11-DO11</f>
        <v>0</v>
      </c>
      <c r="DQ11" s="50">
        <f aca="true" t="shared" si="11" ref="DQ11:DQ26">COUNT(C11:BJ11)/2</f>
        <v>0</v>
      </c>
      <c r="DR11" s="50">
        <f aca="true" t="shared" si="12" ref="DR11:DR26">COUNTIF(BK11:DE11,3)</f>
        <v>0</v>
      </c>
      <c r="DS11" s="50">
        <f aca="true" t="shared" si="13" ref="DS11:DS26">COUNTIF(BK11:DE11,1)</f>
        <v>0</v>
      </c>
      <c r="DT11" s="50">
        <f aca="true" t="shared" si="14" ref="DT11:DT26">DQ11-DR11-DS11</f>
        <v>0</v>
      </c>
      <c r="DU11" s="50">
        <f aca="true" t="shared" si="15" ref="DU11:DV26">C11+E11+G11+I11+K11+M11+O11+Q11+S11+U11+W11+Y11+AA11+AC11+AE11+AG11+AI11+AK11+AY11+BA11+BE11+BG11+BI11</f>
        <v>0</v>
      </c>
      <c r="DV11" s="50">
        <f t="shared" si="15"/>
        <v>0</v>
      </c>
      <c r="DW11" s="50">
        <f aca="true" t="shared" si="16" ref="DW11:DW26">DU11-DV11</f>
        <v>0</v>
      </c>
      <c r="DX11" s="71">
        <f>DR11*3+DS11</f>
        <v>0</v>
      </c>
      <c r="DY11" s="52">
        <f>C8</f>
        <v>0</v>
      </c>
      <c r="DZ11" s="52">
        <f>C7</f>
        <v>0</v>
      </c>
      <c r="EA11" s="52">
        <f>C6</f>
        <v>0</v>
      </c>
      <c r="EB11" s="52">
        <f>C5</f>
        <v>0</v>
      </c>
      <c r="EC11" s="52">
        <f>C4</f>
        <v>0</v>
      </c>
      <c r="ED11" s="52">
        <f>C3</f>
        <v>0</v>
      </c>
      <c r="EE11" s="52">
        <f aca="true" t="shared" si="17" ref="EE11:EE26">EC11-ED11</f>
        <v>0</v>
      </c>
      <c r="EF11" s="72">
        <f>DZ11*3+EA11</f>
        <v>0</v>
      </c>
      <c r="EH11" s="28"/>
      <c r="EI11" s="30"/>
      <c r="EJ11" s="30"/>
      <c r="EK11" s="30"/>
      <c r="EL11" s="277">
        <v>1</v>
      </c>
      <c r="EM11" s="58" t="str">
        <f>VLOOKUP(EL11,$DG$11:$EF$28,2,FALSE)</f>
        <v>RAPUCO</v>
      </c>
      <c r="EN11" s="70">
        <f>VLOOKUP($EM11,$DH$11:$EF$28,2,FALSE)</f>
        <v>1.6E-09</v>
      </c>
      <c r="EO11" s="124">
        <f>VLOOKUP($EM11,$DH$11:$EF$28,3,FALSE)</f>
        <v>0</v>
      </c>
      <c r="EP11" s="124">
        <f>VLOOKUP($EM11,$DH$11:$EF$28,4,FALSE)</f>
        <v>0</v>
      </c>
      <c r="EQ11" s="124">
        <f>VLOOKUP($EM11,$DH$11:$EF$28,5,FALSE)</f>
        <v>0</v>
      </c>
      <c r="ER11" s="124">
        <f>VLOOKUP($EM11,$DH$11:$EF$28,6,FALSE)</f>
        <v>0</v>
      </c>
      <c r="ES11" s="59">
        <f>VLOOKUP($EM11,$DH$11:$EF$28,7,FALSE)</f>
        <v>0</v>
      </c>
      <c r="ET11" s="59">
        <f>VLOOKUP($EM11,$DH$11:$EF$28,8,FALSE)</f>
        <v>0</v>
      </c>
      <c r="EU11" s="199">
        <f>VLOOKUP($EM11,$DH$11:$EF$28,9,FALSE)</f>
        <v>0</v>
      </c>
      <c r="EV11" s="126">
        <f>VLOOKUP($EM11,$DH$11:$EF$28,10,FALSE)</f>
        <v>0</v>
      </c>
      <c r="EW11" s="50">
        <f>VLOOKUP($EM11,$DH$11:$EF$28,11,FALSE)</f>
        <v>0</v>
      </c>
      <c r="EX11" s="50">
        <f>VLOOKUP($EM11,$DH$11:$EF$28,12,FALSE)</f>
        <v>0</v>
      </c>
      <c r="EY11" s="50">
        <f>VLOOKUP($EM11,$DH$11:$EF$28,13,FALSE)</f>
        <v>0</v>
      </c>
      <c r="EZ11" s="50">
        <f>VLOOKUP($EM11,$DH$11:$EF$28,14,FALSE)</f>
        <v>0</v>
      </c>
      <c r="FA11" s="50">
        <f>VLOOKUP($EM11,$DH$11:$EF$28,15,FALSE)</f>
        <v>0</v>
      </c>
      <c r="FB11" s="50">
        <f>VLOOKUP($EM11,$DH$11:$EF$28,16,FALSE)</f>
        <v>0</v>
      </c>
      <c r="FC11" s="127">
        <f>VLOOKUP($EM11,$DH$11:$EF$28,17,FALSE)</f>
        <v>0</v>
      </c>
      <c r="FD11" s="130">
        <f>VLOOKUP($EM11,$DH$11:$EF$28,18,FALSE)</f>
        <v>0</v>
      </c>
      <c r="FE11" s="52">
        <f>VLOOKUP($EM11,$DH$11:$EF$28,19,FALSE)</f>
        <v>0</v>
      </c>
      <c r="FF11" s="52">
        <f>VLOOKUP($EM11,$DH$11:$EF$28,20,FALSE)</f>
        <v>0</v>
      </c>
      <c r="FG11" s="52">
        <f>VLOOKUP($EM11,$DH$11:$EF$28,21,FALSE)</f>
        <v>0</v>
      </c>
      <c r="FH11" s="52">
        <f>VLOOKUP($EM11,$DH$11:$EF$28,22,FALSE)</f>
        <v>0</v>
      </c>
      <c r="FI11" s="52">
        <f>VLOOKUP($EM11,$DH$11:$EF$28,23,FALSE)</f>
        <v>0</v>
      </c>
      <c r="FJ11" s="52">
        <f>VLOOKUP($EM11,$DH$11:$EF$28,24,FALSE)</f>
        <v>0</v>
      </c>
      <c r="FK11" s="131">
        <f>VLOOKUP($EM11,$DH$11:$EF$28,25,FALSE)</f>
        <v>0</v>
      </c>
      <c r="FL11" s="197">
        <f aca="true" t="shared" si="18" ref="FL11:FL26">EO11*3-EN11</f>
        <v>-1.6E-09</v>
      </c>
      <c r="FO11" s="135"/>
      <c r="FP11" s="154" t="s">
        <v>54</v>
      </c>
      <c r="FQ11" s="155">
        <v>1</v>
      </c>
      <c r="FR11" s="156">
        <v>43871</v>
      </c>
      <c r="FS11" s="157">
        <f>GF51+7</f>
        <v>43983</v>
      </c>
      <c r="FT11" s="158" t="s">
        <v>54</v>
      </c>
      <c r="FU11" s="159">
        <v>16</v>
      </c>
      <c r="FV11" s="160"/>
      <c r="FW11" s="154" t="s">
        <v>54</v>
      </c>
      <c r="FX11" s="155" t="s">
        <v>55</v>
      </c>
      <c r="FY11" s="156">
        <f>FR11+7</f>
        <v>43878</v>
      </c>
      <c r="FZ11" s="157">
        <f>FS11+7</f>
        <v>43990</v>
      </c>
      <c r="GA11" s="158" t="s">
        <v>54</v>
      </c>
      <c r="GB11" s="159">
        <v>17</v>
      </c>
      <c r="GC11" s="161"/>
      <c r="GD11" s="154" t="s">
        <v>54</v>
      </c>
      <c r="GE11" s="155">
        <v>3</v>
      </c>
      <c r="GF11" s="156">
        <f>FY11+7</f>
        <v>43885</v>
      </c>
      <c r="GG11" s="157">
        <f>FZ11+7</f>
        <v>43997</v>
      </c>
      <c r="GH11" s="158" t="s">
        <v>54</v>
      </c>
      <c r="GI11" s="159">
        <v>18</v>
      </c>
      <c r="GJ11" s="162"/>
      <c r="GK11" s="163"/>
      <c r="GL11" s="162"/>
      <c r="GM11" s="280"/>
      <c r="GN11" s="280"/>
      <c r="GO11" s="177"/>
    </row>
    <row r="12" spans="1:197" ht="12" customHeight="1" thickBot="1">
      <c r="A12">
        <v>2</v>
      </c>
      <c r="B12" s="189" t="s">
        <v>354</v>
      </c>
      <c r="C12" s="192"/>
      <c r="D12" s="193"/>
      <c r="E12" s="194"/>
      <c r="F12" s="195"/>
      <c r="G12" s="192"/>
      <c r="H12" s="193"/>
      <c r="I12" s="192"/>
      <c r="J12" s="193"/>
      <c r="K12" s="192"/>
      <c r="L12" s="193"/>
      <c r="M12" s="192"/>
      <c r="N12" s="193"/>
      <c r="O12" s="192"/>
      <c r="P12" s="193"/>
      <c r="Q12" s="192"/>
      <c r="R12" s="193"/>
      <c r="S12" s="192"/>
      <c r="T12" s="193"/>
      <c r="U12" s="192"/>
      <c r="V12" s="193"/>
      <c r="W12" s="192"/>
      <c r="X12" s="193"/>
      <c r="Y12" s="192"/>
      <c r="Z12" s="193"/>
      <c r="AA12" s="192"/>
      <c r="AB12" s="193"/>
      <c r="AC12" s="192"/>
      <c r="AD12" s="193"/>
      <c r="AE12" s="192"/>
      <c r="AF12" s="193"/>
      <c r="AG12" s="192"/>
      <c r="AH12" s="193"/>
      <c r="AI12" s="55"/>
      <c r="AJ12" s="56"/>
      <c r="AK12" s="55"/>
      <c r="AL12" s="56"/>
      <c r="AM12" s="55"/>
      <c r="AN12" s="56"/>
      <c r="AO12" s="55"/>
      <c r="AP12" s="56"/>
      <c r="AQ12" s="55"/>
      <c r="AR12" s="56"/>
      <c r="AS12" s="55"/>
      <c r="AT12" s="56"/>
      <c r="AU12" s="55"/>
      <c r="AV12" s="56"/>
      <c r="AW12" s="55"/>
      <c r="AX12" s="57"/>
      <c r="AY12" s="55"/>
      <c r="AZ12" s="57"/>
      <c r="BA12" s="55"/>
      <c r="BB12" s="57"/>
      <c r="BC12" s="55"/>
      <c r="BD12" s="57"/>
      <c r="BE12" s="55"/>
      <c r="BF12" s="57"/>
      <c r="BG12" s="55"/>
      <c r="BH12" s="57"/>
      <c r="BI12" s="55"/>
      <c r="BJ12" s="57"/>
      <c r="BK12" s="26">
        <f aca="true" t="shared" si="19" ref="BK12:BM26">IF(C12&gt;D12,3,0)+(IF(C12=D12,1,0)*COUNT(C12))</f>
        <v>0</v>
      </c>
      <c r="BL12" s="12"/>
      <c r="BM12" s="12">
        <f t="shared" si="19"/>
        <v>0</v>
      </c>
      <c r="BN12" s="12"/>
      <c r="BO12" s="12">
        <f t="shared" si="0"/>
        <v>0</v>
      </c>
      <c r="BP12" s="12"/>
      <c r="BQ12" s="12">
        <f aca="true" t="shared" si="20" ref="BQ12:BQ26">IF(I12&gt;J12,3,0)+(IF(I12=J12,1,0)*COUNT(I12))</f>
        <v>0</v>
      </c>
      <c r="BR12" s="12"/>
      <c r="BS12" s="12">
        <f aca="true" t="shared" si="21" ref="BS12:BS26">IF(K12&gt;L12,3,0)+(IF(K12=L12,1,0)*COUNT(K12))</f>
        <v>0</v>
      </c>
      <c r="BT12" s="12"/>
      <c r="BU12" s="12">
        <f t="shared" si="1"/>
        <v>0</v>
      </c>
      <c r="BV12" s="12"/>
      <c r="BW12" s="12">
        <f aca="true" t="shared" si="22" ref="BW12:BW26">IF(O12&gt;P12,3,0)+(IF(O12=P12,1,0)*COUNT(O12))</f>
        <v>0</v>
      </c>
      <c r="BX12" s="12"/>
      <c r="BY12" s="12">
        <f aca="true" t="shared" si="23" ref="BY12:BY26">IF(Q12&gt;R12,3,0)+(IF(Q12=R12,1,0)*COUNT(Q12))</f>
        <v>0</v>
      </c>
      <c r="BZ12" s="12"/>
      <c r="CA12" s="12">
        <f t="shared" si="2"/>
        <v>0</v>
      </c>
      <c r="CB12" s="12"/>
      <c r="CC12" s="12">
        <f aca="true" t="shared" si="24" ref="CC12:CC26">IF(U12&gt;V12,3,0)+(IF(U12=V12,1,0)*COUNT(U12))</f>
        <v>0</v>
      </c>
      <c r="CD12" s="12"/>
      <c r="CE12" s="12">
        <f aca="true" t="shared" si="25" ref="CE12:CE26">IF(W12&gt;X12,3,0)+(IF(W12=X12,1,0)*COUNT(W12))</f>
        <v>0</v>
      </c>
      <c r="CF12" s="12"/>
      <c r="CG12" s="12">
        <f t="shared" si="3"/>
        <v>0</v>
      </c>
      <c r="CH12" s="12"/>
      <c r="CI12" s="12">
        <f aca="true" t="shared" si="26" ref="CI12:CI26">IF(AA12&gt;AB12,3,0)+(IF(AA12=AB12,1,0)*COUNT(AA12))</f>
        <v>0</v>
      </c>
      <c r="CJ12" s="12"/>
      <c r="CK12" s="12">
        <f aca="true" t="shared" si="27" ref="CK12:CK26">IF(AC12&gt;AD12,3,0)+(IF(AC12=AD12,1,0)*COUNT(AC12))</f>
        <v>0</v>
      </c>
      <c r="CL12" s="12"/>
      <c r="CM12" s="12">
        <f t="shared" si="4"/>
        <v>0</v>
      </c>
      <c r="CN12" s="12"/>
      <c r="CO12" s="12">
        <f aca="true" t="shared" si="28" ref="CO12:CO26">IF(AG12&gt;AH12,3,0)+(IF(AG12=AH12,1,0)*COUNT(AG12))</f>
        <v>0</v>
      </c>
      <c r="CP12" s="12"/>
      <c r="CQ12" s="12">
        <f aca="true" t="shared" si="29" ref="CQ12:CQ26">IF(AI12&gt;AJ12,3,0)+(IF(AI12=AJ12,1,0)*COUNT(AI12))</f>
        <v>0</v>
      </c>
      <c r="CR12" s="12"/>
      <c r="CS12" s="12">
        <f t="shared" si="5"/>
        <v>0</v>
      </c>
      <c r="CT12" s="12"/>
      <c r="CU12" s="12">
        <f aca="true" t="shared" si="30" ref="CU12:CU26">IF(AY12&gt;AZ12,3,0)+(IF(AY12=AZ12,1,0)*COUNT(AY12))</f>
        <v>0</v>
      </c>
      <c r="CV12" s="12"/>
      <c r="CW12" s="12">
        <f aca="true" t="shared" si="31" ref="CW12:CW26">IF(BA12&gt;BB12,3,0)+(IF(BA12=BB12,1,0)*COUNT(BA12))</f>
        <v>0</v>
      </c>
      <c r="CX12" s="12"/>
      <c r="CY12" s="12">
        <f t="shared" si="6"/>
        <v>0</v>
      </c>
      <c r="CZ12" s="12"/>
      <c r="DA12" s="12">
        <f aca="true" t="shared" si="32" ref="DA12:DA26">IF(BE12&gt;BF12,3,0)+(IF(BE12=BF12,1,0)*COUNT(BE12))</f>
        <v>0</v>
      </c>
      <c r="DB12" s="12"/>
      <c r="DC12" s="12">
        <f aca="true" t="shared" si="33" ref="DC12:DC26">IF(BG12&gt;BH12,3,0)+(IF(BG12=BH12,1,0)*COUNT(BG12))</f>
        <v>0</v>
      </c>
      <c r="DD12" s="12"/>
      <c r="DE12" s="12">
        <f t="shared" si="7"/>
        <v>0</v>
      </c>
      <c r="DF12" s="27"/>
      <c r="DG12" s="51">
        <f t="shared" si="8"/>
        <v>15</v>
      </c>
      <c r="DH12" s="60" t="str">
        <f aca="true" t="shared" si="34" ref="DH12:DH26">B12</f>
        <v>BRASILIA</v>
      </c>
      <c r="DI12" s="70">
        <f aca="true" t="shared" si="35" ref="DI12:DI25">DK12*3+DL12+(DP12/100000)+(DN12/100000000)+(A12/10000000000)</f>
        <v>2E-10</v>
      </c>
      <c r="DJ12" s="61">
        <f>DQ12+DY12</f>
        <v>0</v>
      </c>
      <c r="DK12" s="61">
        <f t="shared" si="9"/>
        <v>0</v>
      </c>
      <c r="DL12" s="61">
        <f t="shared" si="9"/>
        <v>0</v>
      </c>
      <c r="DM12" s="61">
        <f t="shared" si="9"/>
        <v>0</v>
      </c>
      <c r="DN12" s="61">
        <f t="shared" si="9"/>
        <v>0</v>
      </c>
      <c r="DO12" s="61">
        <f t="shared" si="10"/>
        <v>0</v>
      </c>
      <c r="DP12" s="61">
        <f aca="true" t="shared" si="36" ref="DP12:DP26">DN12-DO12</f>
        <v>0</v>
      </c>
      <c r="DQ12" s="46">
        <f t="shared" si="11"/>
        <v>0</v>
      </c>
      <c r="DR12" s="46">
        <f t="shared" si="12"/>
        <v>0</v>
      </c>
      <c r="DS12" s="46">
        <f t="shared" si="13"/>
        <v>0</v>
      </c>
      <c r="DT12" s="46">
        <f t="shared" si="14"/>
        <v>0</v>
      </c>
      <c r="DU12" s="46">
        <f t="shared" si="15"/>
        <v>0</v>
      </c>
      <c r="DV12" s="46">
        <f t="shared" si="15"/>
        <v>0</v>
      </c>
      <c r="DW12" s="46">
        <f t="shared" si="16"/>
        <v>0</v>
      </c>
      <c r="DX12" s="68">
        <f aca="true" t="shared" si="37" ref="DX12:DX26">DR12*3+DS12</f>
        <v>0</v>
      </c>
      <c r="DY12" s="53">
        <f>E8</f>
        <v>0</v>
      </c>
      <c r="DZ12" s="53">
        <f>E7</f>
        <v>0</v>
      </c>
      <c r="EA12" s="53">
        <f>E6</f>
        <v>0</v>
      </c>
      <c r="EB12" s="53">
        <f>E5</f>
        <v>0</v>
      </c>
      <c r="EC12" s="53">
        <f>E4</f>
        <v>0</v>
      </c>
      <c r="ED12" s="53">
        <f>E3</f>
        <v>0</v>
      </c>
      <c r="EE12" s="53">
        <f t="shared" si="17"/>
        <v>0</v>
      </c>
      <c r="EF12" s="69">
        <f aca="true" t="shared" si="38" ref="EF12:EF26">DZ12*3+EA12</f>
        <v>0</v>
      </c>
      <c r="EH12" s="28"/>
      <c r="EI12" s="30"/>
      <c r="EJ12" s="30"/>
      <c r="EK12" s="30"/>
      <c r="EL12" s="277">
        <v>2</v>
      </c>
      <c r="EM12" s="201" t="str">
        <f>VLOOKUP(EL12,$DG$11:$EF$28,2,FALSE)</f>
        <v>PEÑAROL</v>
      </c>
      <c r="EN12" s="202">
        <f aca="true" t="shared" si="39" ref="EN12:EN26">VLOOKUP($EM12,$DH$11:$EF$28,2,FALSE)</f>
        <v>1.5E-09</v>
      </c>
      <c r="EO12" s="203">
        <f aca="true" t="shared" si="40" ref="EO12:EO26">VLOOKUP($EM12,$DH$11:$EF$28,3,FALSE)</f>
        <v>0</v>
      </c>
      <c r="EP12" s="203">
        <f aca="true" t="shared" si="41" ref="EP12:EP26">VLOOKUP($EM12,$DH$11:$EF$28,4,FALSE)</f>
        <v>0</v>
      </c>
      <c r="EQ12" s="203">
        <f aca="true" t="shared" si="42" ref="EQ12:EQ26">VLOOKUP($EM12,$DH$11:$EF$28,5,FALSE)</f>
        <v>0</v>
      </c>
      <c r="ER12" s="203">
        <f aca="true" t="shared" si="43" ref="ER12:ER26">VLOOKUP($EM12,$DH$11:$EF$28,6,FALSE)</f>
        <v>0</v>
      </c>
      <c r="ES12" s="204">
        <f aca="true" t="shared" si="44" ref="ES12:ES26">VLOOKUP($EM12,$DH$11:$EF$28,7,FALSE)</f>
        <v>0</v>
      </c>
      <c r="ET12" s="204">
        <f aca="true" t="shared" si="45" ref="ET12:ET26">VLOOKUP($EM12,$DH$11:$EF$28,8,FALSE)</f>
        <v>0</v>
      </c>
      <c r="EU12" s="205">
        <f aca="true" t="shared" si="46" ref="EU12:EU26">VLOOKUP($EM12,$DH$11:$EF$28,9,FALSE)</f>
        <v>0</v>
      </c>
      <c r="EV12" s="206">
        <f aca="true" t="shared" si="47" ref="EV12:EV26">VLOOKUP($EM12,$DH$11:$EF$28,10,FALSE)</f>
        <v>0</v>
      </c>
      <c r="EW12" s="203">
        <f aca="true" t="shared" si="48" ref="EW12:EW26">VLOOKUP($EM12,$DH$11:$EF$28,11,FALSE)</f>
        <v>0</v>
      </c>
      <c r="EX12" s="203">
        <f aca="true" t="shared" si="49" ref="EX12:EX26">VLOOKUP($EM12,$DH$11:$EF$28,12,FALSE)</f>
        <v>0</v>
      </c>
      <c r="EY12" s="203">
        <f aca="true" t="shared" si="50" ref="EY12:EY26">VLOOKUP($EM12,$DH$11:$EF$28,13,FALSE)</f>
        <v>0</v>
      </c>
      <c r="EZ12" s="203">
        <f aca="true" t="shared" si="51" ref="EZ12:EZ26">VLOOKUP($EM12,$DH$11:$EF$28,14,FALSE)</f>
        <v>0</v>
      </c>
      <c r="FA12" s="203">
        <f aca="true" t="shared" si="52" ref="FA12:FA26">VLOOKUP($EM12,$DH$11:$EF$28,15,FALSE)</f>
        <v>0</v>
      </c>
      <c r="FB12" s="203">
        <f aca="true" t="shared" si="53" ref="FB12:FB26">VLOOKUP($EM12,$DH$11:$EF$28,16,FALSE)</f>
        <v>0</v>
      </c>
      <c r="FC12" s="207">
        <f aca="true" t="shared" si="54" ref="FC12:FC26">VLOOKUP($EM12,$DH$11:$EF$28,17,FALSE)</f>
        <v>0</v>
      </c>
      <c r="FD12" s="206">
        <f aca="true" t="shared" si="55" ref="FD12:FD26">VLOOKUP($EM12,$DH$11:$EF$28,18,FALSE)</f>
        <v>0</v>
      </c>
      <c r="FE12" s="203">
        <f aca="true" t="shared" si="56" ref="FE12:FE26">VLOOKUP($EM12,$DH$11:$EF$28,19,FALSE)</f>
        <v>0</v>
      </c>
      <c r="FF12" s="203">
        <f aca="true" t="shared" si="57" ref="FF12:FF26">VLOOKUP($EM12,$DH$11:$EF$28,20,FALSE)</f>
        <v>0</v>
      </c>
      <c r="FG12" s="203">
        <f aca="true" t="shared" si="58" ref="FG12:FG26">VLOOKUP($EM12,$DH$11:$EF$28,21,FALSE)</f>
        <v>0</v>
      </c>
      <c r="FH12" s="203">
        <f aca="true" t="shared" si="59" ref="FH12:FH26">VLOOKUP($EM12,$DH$11:$EF$28,22,FALSE)</f>
        <v>0</v>
      </c>
      <c r="FI12" s="203">
        <f aca="true" t="shared" si="60" ref="FI12:FI26">VLOOKUP($EM12,$DH$11:$EF$28,23,FALSE)</f>
        <v>0</v>
      </c>
      <c r="FJ12" s="203">
        <f aca="true" t="shared" si="61" ref="FJ12:FJ26">VLOOKUP($EM12,$DH$11:$EF$28,24,FALSE)</f>
        <v>0</v>
      </c>
      <c r="FK12" s="207">
        <f aca="true" t="shared" si="62" ref="FK12:FK26">VLOOKUP($EM12,$DH$11:$EF$28,25,FALSE)</f>
        <v>0</v>
      </c>
      <c r="FL12" s="208">
        <f t="shared" si="18"/>
        <v>-1.5E-09</v>
      </c>
      <c r="FO12" s="135"/>
      <c r="FP12" s="292"/>
      <c r="FQ12" s="292"/>
      <c r="FR12" s="293" t="str">
        <f aca="true" t="shared" si="63" ref="FR12:FS19">GN30</f>
        <v>BRASILIA</v>
      </c>
      <c r="FS12" s="294" t="str">
        <f t="shared" si="63"/>
        <v>EGARA</v>
      </c>
      <c r="FT12" s="164"/>
      <c r="FU12" s="164"/>
      <c r="FV12" s="165"/>
      <c r="FW12" s="292"/>
      <c r="FX12" s="292"/>
      <c r="FY12" s="293" t="str">
        <f>GO36</f>
        <v>PEÑAROL</v>
      </c>
      <c r="FZ12" s="294" t="str">
        <f>GO37</f>
        <v>HURACÀ</v>
      </c>
      <c r="GA12" s="164"/>
      <c r="GB12" s="164"/>
      <c r="GC12" s="166"/>
      <c r="GD12" s="292"/>
      <c r="GE12" s="292"/>
      <c r="GF12" s="293" t="str">
        <f aca="true" t="shared" si="64" ref="GF12:GF17">GN31</f>
        <v>NÀSTIC</v>
      </c>
      <c r="GG12" s="294" t="str">
        <f>GN30</f>
        <v>BRASILIA</v>
      </c>
      <c r="GH12" s="164"/>
      <c r="GI12" s="164"/>
      <c r="GJ12" s="162"/>
      <c r="GK12" s="163"/>
      <c r="GL12" s="162"/>
      <c r="GM12" s="275">
        <v>86</v>
      </c>
      <c r="GN12" s="276" t="s">
        <v>85</v>
      </c>
      <c r="GO12" s="274" t="s">
        <v>85</v>
      </c>
    </row>
    <row r="13" spans="1:197" ht="12" customHeight="1" thickBot="1">
      <c r="A13">
        <v>3</v>
      </c>
      <c r="B13" s="189" t="s">
        <v>334</v>
      </c>
      <c r="C13" s="310"/>
      <c r="D13" s="311"/>
      <c r="E13" s="310"/>
      <c r="F13" s="311"/>
      <c r="G13" s="194"/>
      <c r="H13" s="195"/>
      <c r="I13" s="310"/>
      <c r="J13" s="311"/>
      <c r="K13" s="310"/>
      <c r="L13" s="311"/>
      <c r="M13" s="310"/>
      <c r="N13" s="311"/>
      <c r="O13" s="310"/>
      <c r="P13" s="311"/>
      <c r="Q13" s="310"/>
      <c r="R13" s="311"/>
      <c r="S13" s="310"/>
      <c r="T13" s="311"/>
      <c r="U13" s="310"/>
      <c r="V13" s="311"/>
      <c r="W13" s="310"/>
      <c r="X13" s="311"/>
      <c r="Y13" s="310"/>
      <c r="Z13" s="311"/>
      <c r="AA13" s="310"/>
      <c r="AB13" s="311"/>
      <c r="AC13" s="310"/>
      <c r="AD13" s="311"/>
      <c r="AE13" s="310"/>
      <c r="AF13" s="311"/>
      <c r="AG13" s="310"/>
      <c r="AH13" s="311"/>
      <c r="AI13" s="7"/>
      <c r="AJ13" s="8"/>
      <c r="AK13" s="4"/>
      <c r="AL13" s="5"/>
      <c r="AM13" s="4"/>
      <c r="AN13" s="5"/>
      <c r="AO13" s="4"/>
      <c r="AP13" s="5"/>
      <c r="AQ13" s="4"/>
      <c r="AR13" s="5"/>
      <c r="AS13" s="4"/>
      <c r="AT13" s="5"/>
      <c r="AU13" s="4"/>
      <c r="AV13" s="5"/>
      <c r="AW13" s="4"/>
      <c r="AX13" s="6"/>
      <c r="AY13" s="4"/>
      <c r="AZ13" s="6"/>
      <c r="BA13" s="4"/>
      <c r="BB13" s="6"/>
      <c r="BC13" s="4"/>
      <c r="BD13" s="6"/>
      <c r="BE13" s="4"/>
      <c r="BF13" s="6"/>
      <c r="BG13" s="4"/>
      <c r="BH13" s="6"/>
      <c r="BI13" s="4"/>
      <c r="BJ13" s="6"/>
      <c r="BK13" s="26">
        <f t="shared" si="19"/>
        <v>0</v>
      </c>
      <c r="BL13" s="12"/>
      <c r="BM13" s="12">
        <f t="shared" si="19"/>
        <v>0</v>
      </c>
      <c r="BN13" s="12"/>
      <c r="BO13" s="12">
        <f t="shared" si="0"/>
        <v>0</v>
      </c>
      <c r="BP13" s="12"/>
      <c r="BQ13" s="12">
        <f t="shared" si="20"/>
        <v>0</v>
      </c>
      <c r="BR13" s="12"/>
      <c r="BS13" s="12">
        <f t="shared" si="21"/>
        <v>0</v>
      </c>
      <c r="BT13" s="12"/>
      <c r="BU13" s="12">
        <f t="shared" si="1"/>
        <v>0</v>
      </c>
      <c r="BV13" s="12"/>
      <c r="BW13" s="12">
        <f t="shared" si="22"/>
        <v>0</v>
      </c>
      <c r="BX13" s="12"/>
      <c r="BY13" s="12">
        <f t="shared" si="23"/>
        <v>0</v>
      </c>
      <c r="BZ13" s="12"/>
      <c r="CA13" s="12">
        <f t="shared" si="2"/>
        <v>0</v>
      </c>
      <c r="CB13" s="12"/>
      <c r="CC13" s="12">
        <f t="shared" si="24"/>
        <v>0</v>
      </c>
      <c r="CD13" s="12"/>
      <c r="CE13" s="12">
        <f t="shared" si="25"/>
        <v>0</v>
      </c>
      <c r="CF13" s="12"/>
      <c r="CG13" s="12">
        <f t="shared" si="3"/>
        <v>0</v>
      </c>
      <c r="CH13" s="12"/>
      <c r="CI13" s="12">
        <f t="shared" si="26"/>
        <v>0</v>
      </c>
      <c r="CJ13" s="12"/>
      <c r="CK13" s="12">
        <f t="shared" si="27"/>
        <v>0</v>
      </c>
      <c r="CL13" s="12"/>
      <c r="CM13" s="12">
        <f t="shared" si="4"/>
        <v>0</v>
      </c>
      <c r="CN13" s="12"/>
      <c r="CO13" s="12">
        <f t="shared" si="28"/>
        <v>0</v>
      </c>
      <c r="CP13" s="12"/>
      <c r="CQ13" s="12">
        <f t="shared" si="29"/>
        <v>0</v>
      </c>
      <c r="CR13" s="12"/>
      <c r="CS13" s="12">
        <f t="shared" si="5"/>
        <v>0</v>
      </c>
      <c r="CT13" s="12"/>
      <c r="CU13" s="12">
        <f t="shared" si="30"/>
        <v>0</v>
      </c>
      <c r="CV13" s="12"/>
      <c r="CW13" s="12">
        <f t="shared" si="31"/>
        <v>0</v>
      </c>
      <c r="CX13" s="12"/>
      <c r="CY13" s="12">
        <f t="shared" si="6"/>
        <v>0</v>
      </c>
      <c r="CZ13" s="12"/>
      <c r="DA13" s="12">
        <f t="shared" si="32"/>
        <v>0</v>
      </c>
      <c r="DB13" s="12"/>
      <c r="DC13" s="12">
        <f t="shared" si="33"/>
        <v>0</v>
      </c>
      <c r="DD13" s="12"/>
      <c r="DE13" s="12">
        <f t="shared" si="7"/>
        <v>0</v>
      </c>
      <c r="DF13" s="27"/>
      <c r="DG13" s="51">
        <f t="shared" si="8"/>
        <v>14</v>
      </c>
      <c r="DH13" s="60" t="str">
        <f t="shared" si="34"/>
        <v>CERETANO</v>
      </c>
      <c r="DI13" s="70">
        <f t="shared" si="35"/>
        <v>3E-10</v>
      </c>
      <c r="DJ13" s="61">
        <f t="shared" si="9"/>
        <v>0</v>
      </c>
      <c r="DK13" s="61">
        <f t="shared" si="9"/>
        <v>0</v>
      </c>
      <c r="DL13" s="61">
        <f t="shared" si="9"/>
        <v>0</v>
      </c>
      <c r="DM13" s="61">
        <f t="shared" si="9"/>
        <v>0</v>
      </c>
      <c r="DN13" s="61">
        <f t="shared" si="9"/>
        <v>0</v>
      </c>
      <c r="DO13" s="61">
        <f t="shared" si="10"/>
        <v>0</v>
      </c>
      <c r="DP13" s="61">
        <f t="shared" si="36"/>
        <v>0</v>
      </c>
      <c r="DQ13" s="46">
        <f t="shared" si="11"/>
        <v>0</v>
      </c>
      <c r="DR13" s="46">
        <f t="shared" si="12"/>
        <v>0</v>
      </c>
      <c r="DS13" s="46">
        <f t="shared" si="13"/>
        <v>0</v>
      </c>
      <c r="DT13" s="46">
        <f t="shared" si="14"/>
        <v>0</v>
      </c>
      <c r="DU13" s="46">
        <f t="shared" si="15"/>
        <v>0</v>
      </c>
      <c r="DV13" s="46">
        <f t="shared" si="15"/>
        <v>0</v>
      </c>
      <c r="DW13" s="46">
        <f t="shared" si="16"/>
        <v>0</v>
      </c>
      <c r="DX13" s="68">
        <f t="shared" si="37"/>
        <v>0</v>
      </c>
      <c r="DY13" s="53">
        <f>G8</f>
        <v>0</v>
      </c>
      <c r="DZ13" s="53">
        <f>G7</f>
        <v>0</v>
      </c>
      <c r="EA13" s="53">
        <f>G6</f>
        <v>0</v>
      </c>
      <c r="EB13" s="53">
        <f>G5</f>
        <v>0</v>
      </c>
      <c r="EC13" s="53">
        <f>G4</f>
        <v>0</v>
      </c>
      <c r="ED13" s="53">
        <f>G3</f>
        <v>0</v>
      </c>
      <c r="EE13" s="53">
        <f t="shared" si="17"/>
        <v>0</v>
      </c>
      <c r="EF13" s="69">
        <f t="shared" si="38"/>
        <v>0</v>
      </c>
      <c r="EH13" s="28"/>
      <c r="EI13" s="30"/>
      <c r="EJ13" s="30"/>
      <c r="EK13" s="30"/>
      <c r="EL13" s="277">
        <v>3</v>
      </c>
      <c r="EM13" s="60" t="str">
        <f aca="true" t="shared" si="65" ref="EM13:EM26">VLOOKUP(EL13,$DG$11:$EF$28,2,FALSE)</f>
        <v>PALLEJÀ</v>
      </c>
      <c r="EN13" s="66">
        <f t="shared" si="39"/>
        <v>1.4E-09</v>
      </c>
      <c r="EO13" s="125">
        <f t="shared" si="40"/>
        <v>0</v>
      </c>
      <c r="EP13" s="125">
        <f t="shared" si="41"/>
        <v>0</v>
      </c>
      <c r="EQ13" s="125">
        <f t="shared" si="42"/>
        <v>0</v>
      </c>
      <c r="ER13" s="125">
        <f t="shared" si="43"/>
        <v>0</v>
      </c>
      <c r="ES13" s="61">
        <f t="shared" si="44"/>
        <v>0</v>
      </c>
      <c r="ET13" s="61">
        <f t="shared" si="45"/>
        <v>0</v>
      </c>
      <c r="EU13" s="200">
        <f t="shared" si="46"/>
        <v>0</v>
      </c>
      <c r="EV13" s="128">
        <f t="shared" si="47"/>
        <v>0</v>
      </c>
      <c r="EW13" s="46">
        <f t="shared" si="48"/>
        <v>0</v>
      </c>
      <c r="EX13" s="46">
        <f t="shared" si="49"/>
        <v>0</v>
      </c>
      <c r="EY13" s="46">
        <f t="shared" si="50"/>
        <v>0</v>
      </c>
      <c r="EZ13" s="46">
        <f t="shared" si="51"/>
        <v>0</v>
      </c>
      <c r="FA13" s="46">
        <f t="shared" si="52"/>
        <v>0</v>
      </c>
      <c r="FB13" s="46">
        <f t="shared" si="53"/>
        <v>0</v>
      </c>
      <c r="FC13" s="129">
        <f t="shared" si="54"/>
        <v>0</v>
      </c>
      <c r="FD13" s="132">
        <f t="shared" si="55"/>
        <v>0</v>
      </c>
      <c r="FE13" s="53">
        <f t="shared" si="56"/>
        <v>0</v>
      </c>
      <c r="FF13" s="53">
        <f t="shared" si="57"/>
        <v>0</v>
      </c>
      <c r="FG13" s="53">
        <f t="shared" si="58"/>
        <v>0</v>
      </c>
      <c r="FH13" s="53">
        <f t="shared" si="59"/>
        <v>0</v>
      </c>
      <c r="FI13" s="53">
        <f t="shared" si="60"/>
        <v>0</v>
      </c>
      <c r="FJ13" s="53">
        <f t="shared" si="61"/>
        <v>0</v>
      </c>
      <c r="FK13" s="133">
        <f t="shared" si="62"/>
        <v>0</v>
      </c>
      <c r="FL13" s="198">
        <f t="shared" si="18"/>
        <v>-1.4E-09</v>
      </c>
      <c r="FO13" s="135"/>
      <c r="FP13" s="295"/>
      <c r="FQ13" s="295"/>
      <c r="FR13" s="293" t="str">
        <f t="shared" si="63"/>
        <v>NÀSTIC</v>
      </c>
      <c r="FS13" s="294" t="str">
        <f t="shared" si="63"/>
        <v>DREAM TEAM</v>
      </c>
      <c r="FT13" s="298"/>
      <c r="FU13" s="298"/>
      <c r="FV13" s="168"/>
      <c r="FW13" s="295"/>
      <c r="FX13" s="295"/>
      <c r="FY13" s="296" t="str">
        <f>GO35</f>
        <v>BOTOFUMEIRO</v>
      </c>
      <c r="FZ13" s="297" t="str">
        <f>GN36</f>
        <v>CERETANO</v>
      </c>
      <c r="GA13" s="298"/>
      <c r="GB13" s="298"/>
      <c r="GC13" s="166"/>
      <c r="GD13" s="295"/>
      <c r="GE13" s="295"/>
      <c r="GF13" s="293" t="str">
        <f t="shared" si="64"/>
        <v>ICK</v>
      </c>
      <c r="GG13" s="297" t="str">
        <f aca="true" t="shared" si="66" ref="GG13:GG19">GO30</f>
        <v>EGARA</v>
      </c>
      <c r="GH13" s="298"/>
      <c r="GI13" s="298"/>
      <c r="GJ13" s="162"/>
      <c r="GK13" s="163"/>
      <c r="GL13" s="162"/>
      <c r="GM13" s="275">
        <v>24</v>
      </c>
      <c r="GN13" s="276" t="s">
        <v>177</v>
      </c>
      <c r="GO13" s="274" t="s">
        <v>177</v>
      </c>
    </row>
    <row r="14" spans="1:197" ht="12" customHeight="1" thickBot="1">
      <c r="A14">
        <v>4</v>
      </c>
      <c r="B14" s="189" t="s">
        <v>9</v>
      </c>
      <c r="C14" s="192"/>
      <c r="D14" s="193"/>
      <c r="E14" s="192"/>
      <c r="F14" s="193"/>
      <c r="G14" s="192"/>
      <c r="H14" s="193"/>
      <c r="I14" s="191"/>
      <c r="J14" s="196"/>
      <c r="K14" s="192"/>
      <c r="L14" s="193"/>
      <c r="M14" s="192"/>
      <c r="N14" s="193"/>
      <c r="O14" s="192"/>
      <c r="P14" s="193"/>
      <c r="Q14" s="192"/>
      <c r="R14" s="193"/>
      <c r="S14" s="192"/>
      <c r="T14" s="193"/>
      <c r="U14" s="192"/>
      <c r="V14" s="193"/>
      <c r="W14" s="192"/>
      <c r="X14" s="193"/>
      <c r="Y14" s="192"/>
      <c r="Z14" s="193"/>
      <c r="AA14" s="192"/>
      <c r="AB14" s="193"/>
      <c r="AC14" s="192"/>
      <c r="AD14" s="193"/>
      <c r="AE14" s="192"/>
      <c r="AF14" s="193"/>
      <c r="AG14" s="192"/>
      <c r="AH14" s="193"/>
      <c r="AI14" s="55"/>
      <c r="AJ14" s="56"/>
      <c r="AK14" s="55"/>
      <c r="AL14" s="56"/>
      <c r="AM14" s="55"/>
      <c r="AN14" s="56"/>
      <c r="AO14" s="55"/>
      <c r="AP14" s="56"/>
      <c r="AQ14" s="55"/>
      <c r="AR14" s="56"/>
      <c r="AS14" s="55"/>
      <c r="AT14" s="56"/>
      <c r="AU14" s="55"/>
      <c r="AV14" s="56"/>
      <c r="AW14" s="55"/>
      <c r="AX14" s="57"/>
      <c r="AY14" s="55"/>
      <c r="AZ14" s="57"/>
      <c r="BA14" s="55"/>
      <c r="BB14" s="57"/>
      <c r="BC14" s="55"/>
      <c r="BD14" s="57"/>
      <c r="BE14" s="55"/>
      <c r="BF14" s="57"/>
      <c r="BG14" s="55"/>
      <c r="BH14" s="57"/>
      <c r="BI14" s="55"/>
      <c r="BJ14" s="57"/>
      <c r="BK14" s="26">
        <f t="shared" si="19"/>
        <v>0</v>
      </c>
      <c r="BL14" s="12"/>
      <c r="BM14" s="12">
        <f t="shared" si="19"/>
        <v>0</v>
      </c>
      <c r="BN14" s="12"/>
      <c r="BO14" s="12">
        <f t="shared" si="0"/>
        <v>0</v>
      </c>
      <c r="BP14" s="12"/>
      <c r="BQ14" s="12">
        <f t="shared" si="20"/>
        <v>0</v>
      </c>
      <c r="BR14" s="12"/>
      <c r="BS14" s="12">
        <f t="shared" si="21"/>
        <v>0</v>
      </c>
      <c r="BT14" s="12"/>
      <c r="BU14" s="12">
        <f t="shared" si="1"/>
        <v>0</v>
      </c>
      <c r="BV14" s="12"/>
      <c r="BW14" s="12">
        <f t="shared" si="22"/>
        <v>0</v>
      </c>
      <c r="BX14" s="12"/>
      <c r="BY14" s="12">
        <f t="shared" si="23"/>
        <v>0</v>
      </c>
      <c r="BZ14" s="12"/>
      <c r="CA14" s="12">
        <f t="shared" si="2"/>
        <v>0</v>
      </c>
      <c r="CB14" s="12"/>
      <c r="CC14" s="12">
        <f t="shared" si="24"/>
        <v>0</v>
      </c>
      <c r="CD14" s="12"/>
      <c r="CE14" s="12">
        <f t="shared" si="25"/>
        <v>0</v>
      </c>
      <c r="CF14" s="12"/>
      <c r="CG14" s="12">
        <f t="shared" si="3"/>
        <v>0</v>
      </c>
      <c r="CH14" s="12"/>
      <c r="CI14" s="12">
        <f t="shared" si="26"/>
        <v>0</v>
      </c>
      <c r="CJ14" s="12"/>
      <c r="CK14" s="12">
        <f t="shared" si="27"/>
        <v>0</v>
      </c>
      <c r="CL14" s="12"/>
      <c r="CM14" s="12">
        <f t="shared" si="4"/>
        <v>0</v>
      </c>
      <c r="CN14" s="12"/>
      <c r="CO14" s="12">
        <f t="shared" si="28"/>
        <v>0</v>
      </c>
      <c r="CP14" s="12"/>
      <c r="CQ14" s="12">
        <f t="shared" si="29"/>
        <v>0</v>
      </c>
      <c r="CR14" s="12"/>
      <c r="CS14" s="12">
        <f t="shared" si="5"/>
        <v>0</v>
      </c>
      <c r="CT14" s="12"/>
      <c r="CU14" s="12">
        <f t="shared" si="30"/>
        <v>0</v>
      </c>
      <c r="CV14" s="12"/>
      <c r="CW14" s="12">
        <f t="shared" si="31"/>
        <v>0</v>
      </c>
      <c r="CX14" s="12"/>
      <c r="CY14" s="12">
        <f t="shared" si="6"/>
        <v>0</v>
      </c>
      <c r="CZ14" s="12"/>
      <c r="DA14" s="12">
        <f t="shared" si="32"/>
        <v>0</v>
      </c>
      <c r="DB14" s="12"/>
      <c r="DC14" s="12">
        <f t="shared" si="33"/>
        <v>0</v>
      </c>
      <c r="DD14" s="12"/>
      <c r="DE14" s="12">
        <f t="shared" si="7"/>
        <v>0</v>
      </c>
      <c r="DF14" s="27"/>
      <c r="DG14" s="51">
        <f t="shared" si="8"/>
        <v>13</v>
      </c>
      <c r="DH14" s="60" t="str">
        <f t="shared" si="34"/>
        <v>COMTAL</v>
      </c>
      <c r="DI14" s="70">
        <f t="shared" si="35"/>
        <v>4E-10</v>
      </c>
      <c r="DJ14" s="61">
        <f t="shared" si="9"/>
        <v>0</v>
      </c>
      <c r="DK14" s="61">
        <f t="shared" si="9"/>
        <v>0</v>
      </c>
      <c r="DL14" s="61">
        <f t="shared" si="9"/>
        <v>0</v>
      </c>
      <c r="DM14" s="61">
        <f t="shared" si="9"/>
        <v>0</v>
      </c>
      <c r="DN14" s="61">
        <f t="shared" si="9"/>
        <v>0</v>
      </c>
      <c r="DO14" s="61">
        <f t="shared" si="10"/>
        <v>0</v>
      </c>
      <c r="DP14" s="61">
        <f t="shared" si="36"/>
        <v>0</v>
      </c>
      <c r="DQ14" s="46">
        <f t="shared" si="11"/>
        <v>0</v>
      </c>
      <c r="DR14" s="46">
        <f t="shared" si="12"/>
        <v>0</v>
      </c>
      <c r="DS14" s="46">
        <f t="shared" si="13"/>
        <v>0</v>
      </c>
      <c r="DT14" s="46">
        <f t="shared" si="14"/>
        <v>0</v>
      </c>
      <c r="DU14" s="46">
        <f t="shared" si="15"/>
        <v>0</v>
      </c>
      <c r="DV14" s="46">
        <f t="shared" si="15"/>
        <v>0</v>
      </c>
      <c r="DW14" s="46">
        <f t="shared" si="16"/>
        <v>0</v>
      </c>
      <c r="DX14" s="68">
        <f t="shared" si="37"/>
        <v>0</v>
      </c>
      <c r="DY14" s="53">
        <f>I8</f>
        <v>0</v>
      </c>
      <c r="DZ14" s="53">
        <f>I7</f>
        <v>0</v>
      </c>
      <c r="EA14" s="53">
        <f>I6</f>
        <v>0</v>
      </c>
      <c r="EB14" s="53">
        <f>I5</f>
        <v>0</v>
      </c>
      <c r="EC14" s="53">
        <f>I4</f>
        <v>0</v>
      </c>
      <c r="ED14" s="53">
        <f>I3</f>
        <v>0</v>
      </c>
      <c r="EE14" s="53">
        <f t="shared" si="17"/>
        <v>0</v>
      </c>
      <c r="EF14" s="69">
        <f t="shared" si="38"/>
        <v>0</v>
      </c>
      <c r="EH14" s="28"/>
      <c r="EI14" s="30"/>
      <c r="EJ14" s="30"/>
      <c r="EK14" s="30"/>
      <c r="EL14" s="277">
        <v>4</v>
      </c>
      <c r="EM14" s="201" t="str">
        <f t="shared" si="65"/>
        <v>OURAL'S</v>
      </c>
      <c r="EN14" s="202">
        <f t="shared" si="39"/>
        <v>1.3E-09</v>
      </c>
      <c r="EO14" s="203">
        <f t="shared" si="40"/>
        <v>0</v>
      </c>
      <c r="EP14" s="203">
        <f t="shared" si="41"/>
        <v>0</v>
      </c>
      <c r="EQ14" s="203">
        <f t="shared" si="42"/>
        <v>0</v>
      </c>
      <c r="ER14" s="203">
        <f t="shared" si="43"/>
        <v>0</v>
      </c>
      <c r="ES14" s="204">
        <f t="shared" si="44"/>
        <v>0</v>
      </c>
      <c r="ET14" s="204">
        <f t="shared" si="45"/>
        <v>0</v>
      </c>
      <c r="EU14" s="205">
        <f t="shared" si="46"/>
        <v>0</v>
      </c>
      <c r="EV14" s="206">
        <f t="shared" si="47"/>
        <v>0</v>
      </c>
      <c r="EW14" s="203">
        <f t="shared" si="48"/>
        <v>0</v>
      </c>
      <c r="EX14" s="203">
        <f t="shared" si="49"/>
        <v>0</v>
      </c>
      <c r="EY14" s="203">
        <f t="shared" si="50"/>
        <v>0</v>
      </c>
      <c r="EZ14" s="203">
        <f t="shared" si="51"/>
        <v>0</v>
      </c>
      <c r="FA14" s="203">
        <f t="shared" si="52"/>
        <v>0</v>
      </c>
      <c r="FB14" s="203">
        <f t="shared" si="53"/>
        <v>0</v>
      </c>
      <c r="FC14" s="207">
        <f t="shared" si="54"/>
        <v>0</v>
      </c>
      <c r="FD14" s="206">
        <f t="shared" si="55"/>
        <v>0</v>
      </c>
      <c r="FE14" s="203">
        <f t="shared" si="56"/>
        <v>0</v>
      </c>
      <c r="FF14" s="203">
        <f t="shared" si="57"/>
        <v>0</v>
      </c>
      <c r="FG14" s="203">
        <f t="shared" si="58"/>
        <v>0</v>
      </c>
      <c r="FH14" s="203">
        <f t="shared" si="59"/>
        <v>0</v>
      </c>
      <c r="FI14" s="203">
        <f t="shared" si="60"/>
        <v>0</v>
      </c>
      <c r="FJ14" s="203">
        <f t="shared" si="61"/>
        <v>0</v>
      </c>
      <c r="FK14" s="207">
        <f t="shared" si="62"/>
        <v>0</v>
      </c>
      <c r="FL14" s="208">
        <f t="shared" si="18"/>
        <v>-1.3E-09</v>
      </c>
      <c r="FO14" s="135"/>
      <c r="FP14" s="295"/>
      <c r="FQ14" s="295"/>
      <c r="FR14" s="293" t="str">
        <f t="shared" si="63"/>
        <v>ICK</v>
      </c>
      <c r="FS14" s="294" t="str">
        <f t="shared" si="63"/>
        <v>OTAC'S</v>
      </c>
      <c r="FT14" s="298"/>
      <c r="FU14" s="298"/>
      <c r="FV14" s="168"/>
      <c r="FW14" s="295"/>
      <c r="FX14" s="295"/>
      <c r="FY14" s="296" t="str">
        <f>GO34</f>
        <v>OURAL'S</v>
      </c>
      <c r="FZ14" s="297" t="str">
        <f>GN35</f>
        <v>NUCA</v>
      </c>
      <c r="GA14" s="298"/>
      <c r="GB14" s="298"/>
      <c r="GC14" s="166"/>
      <c r="GD14" s="295"/>
      <c r="GE14" s="295"/>
      <c r="GF14" s="293" t="str">
        <f t="shared" si="64"/>
        <v>EMPÚRIES</v>
      </c>
      <c r="GG14" s="297" t="str">
        <f t="shared" si="66"/>
        <v>DREAM TEAM</v>
      </c>
      <c r="GH14" s="298"/>
      <c r="GI14" s="298"/>
      <c r="GJ14" s="162"/>
      <c r="GK14" s="163"/>
      <c r="GL14" s="162"/>
      <c r="GM14" s="275">
        <v>48</v>
      </c>
      <c r="GN14" s="276" t="s">
        <v>132</v>
      </c>
      <c r="GO14" s="274" t="s">
        <v>132</v>
      </c>
    </row>
    <row r="15" spans="1:197" ht="12" customHeight="1" thickBot="1">
      <c r="A15">
        <v>5</v>
      </c>
      <c r="B15" s="189" t="s">
        <v>357</v>
      </c>
      <c r="C15" s="310"/>
      <c r="D15" s="311"/>
      <c r="E15" s="310"/>
      <c r="F15" s="311"/>
      <c r="G15" s="310"/>
      <c r="H15" s="311"/>
      <c r="I15" s="310"/>
      <c r="J15" s="311"/>
      <c r="K15" s="191"/>
      <c r="L15" s="196"/>
      <c r="M15" s="310"/>
      <c r="N15" s="311"/>
      <c r="O15" s="310"/>
      <c r="P15" s="311"/>
      <c r="Q15" s="310"/>
      <c r="R15" s="311"/>
      <c r="S15" s="310"/>
      <c r="T15" s="311"/>
      <c r="U15" s="310"/>
      <c r="V15" s="311"/>
      <c r="W15" s="310"/>
      <c r="X15" s="311"/>
      <c r="Y15" s="310"/>
      <c r="Z15" s="311"/>
      <c r="AA15" s="310"/>
      <c r="AB15" s="311"/>
      <c r="AC15" s="310"/>
      <c r="AD15" s="311"/>
      <c r="AE15" s="310"/>
      <c r="AF15" s="311"/>
      <c r="AG15" s="310"/>
      <c r="AH15" s="311"/>
      <c r="AI15" s="7"/>
      <c r="AJ15" s="8"/>
      <c r="AK15" s="4"/>
      <c r="AL15" s="5"/>
      <c r="AM15" s="4"/>
      <c r="AN15" s="5"/>
      <c r="AO15" s="4"/>
      <c r="AP15" s="5"/>
      <c r="AQ15" s="4"/>
      <c r="AR15" s="5"/>
      <c r="AS15" s="4"/>
      <c r="AT15" s="5"/>
      <c r="AU15" s="4"/>
      <c r="AV15" s="5"/>
      <c r="AW15" s="4"/>
      <c r="AX15" s="6"/>
      <c r="AY15" s="4"/>
      <c r="AZ15" s="6"/>
      <c r="BA15" s="4"/>
      <c r="BB15" s="6"/>
      <c r="BC15" s="4"/>
      <c r="BD15" s="6"/>
      <c r="BE15" s="4"/>
      <c r="BF15" s="6"/>
      <c r="BG15" s="4"/>
      <c r="BH15" s="6"/>
      <c r="BI15" s="4"/>
      <c r="BJ15" s="6"/>
      <c r="BK15" s="26">
        <f t="shared" si="19"/>
        <v>0</v>
      </c>
      <c r="BL15" s="12"/>
      <c r="BM15" s="12">
        <f t="shared" si="19"/>
        <v>0</v>
      </c>
      <c r="BN15" s="12"/>
      <c r="BO15" s="12">
        <f t="shared" si="0"/>
        <v>0</v>
      </c>
      <c r="BP15" s="12"/>
      <c r="BQ15" s="12">
        <f t="shared" si="20"/>
        <v>0</v>
      </c>
      <c r="BR15" s="12"/>
      <c r="BS15" s="12">
        <f t="shared" si="21"/>
        <v>0</v>
      </c>
      <c r="BT15" s="12"/>
      <c r="BU15" s="12">
        <f t="shared" si="1"/>
        <v>0</v>
      </c>
      <c r="BV15" s="12"/>
      <c r="BW15" s="12">
        <f t="shared" si="22"/>
        <v>0</v>
      </c>
      <c r="BX15" s="12"/>
      <c r="BY15" s="12">
        <f t="shared" si="23"/>
        <v>0</v>
      </c>
      <c r="BZ15" s="12"/>
      <c r="CA15" s="12">
        <f t="shared" si="2"/>
        <v>0</v>
      </c>
      <c r="CB15" s="12"/>
      <c r="CC15" s="12">
        <f t="shared" si="24"/>
        <v>0</v>
      </c>
      <c r="CD15" s="12"/>
      <c r="CE15" s="12">
        <f t="shared" si="25"/>
        <v>0</v>
      </c>
      <c r="CF15" s="12"/>
      <c r="CG15" s="12">
        <f t="shared" si="3"/>
        <v>0</v>
      </c>
      <c r="CH15" s="12"/>
      <c r="CI15" s="12">
        <f t="shared" si="26"/>
        <v>0</v>
      </c>
      <c r="CJ15" s="12"/>
      <c r="CK15" s="12">
        <f t="shared" si="27"/>
        <v>0</v>
      </c>
      <c r="CL15" s="12"/>
      <c r="CM15" s="12">
        <f t="shared" si="4"/>
        <v>0</v>
      </c>
      <c r="CN15" s="12"/>
      <c r="CO15" s="12">
        <f t="shared" si="28"/>
        <v>0</v>
      </c>
      <c r="CP15" s="12"/>
      <c r="CQ15" s="12">
        <f t="shared" si="29"/>
        <v>0</v>
      </c>
      <c r="CR15" s="12"/>
      <c r="CS15" s="12">
        <f t="shared" si="5"/>
        <v>0</v>
      </c>
      <c r="CT15" s="12"/>
      <c r="CU15" s="12">
        <f t="shared" si="30"/>
        <v>0</v>
      </c>
      <c r="CV15" s="12"/>
      <c r="CW15" s="12">
        <f t="shared" si="31"/>
        <v>0</v>
      </c>
      <c r="CX15" s="12"/>
      <c r="CY15" s="12">
        <f t="shared" si="6"/>
        <v>0</v>
      </c>
      <c r="CZ15" s="12"/>
      <c r="DA15" s="12">
        <f t="shared" si="32"/>
        <v>0</v>
      </c>
      <c r="DB15" s="12"/>
      <c r="DC15" s="12">
        <f t="shared" si="33"/>
        <v>0</v>
      </c>
      <c r="DD15" s="12"/>
      <c r="DE15" s="12">
        <f t="shared" si="7"/>
        <v>0</v>
      </c>
      <c r="DF15" s="27"/>
      <c r="DG15" s="51">
        <f t="shared" si="8"/>
        <v>12</v>
      </c>
      <c r="DH15" s="60" t="str">
        <f t="shared" si="34"/>
        <v>D.TEAM</v>
      </c>
      <c r="DI15" s="70">
        <f t="shared" si="35"/>
        <v>5E-10</v>
      </c>
      <c r="DJ15" s="61">
        <f t="shared" si="9"/>
        <v>0</v>
      </c>
      <c r="DK15" s="61">
        <f t="shared" si="9"/>
        <v>0</v>
      </c>
      <c r="DL15" s="61">
        <f t="shared" si="9"/>
        <v>0</v>
      </c>
      <c r="DM15" s="61">
        <f t="shared" si="9"/>
        <v>0</v>
      </c>
      <c r="DN15" s="61">
        <f t="shared" si="9"/>
        <v>0</v>
      </c>
      <c r="DO15" s="61">
        <f t="shared" si="10"/>
        <v>0</v>
      </c>
      <c r="DP15" s="61">
        <f t="shared" si="36"/>
        <v>0</v>
      </c>
      <c r="DQ15" s="46">
        <f t="shared" si="11"/>
        <v>0</v>
      </c>
      <c r="DR15" s="46">
        <f t="shared" si="12"/>
        <v>0</v>
      </c>
      <c r="DS15" s="46">
        <f t="shared" si="13"/>
        <v>0</v>
      </c>
      <c r="DT15" s="46">
        <f t="shared" si="14"/>
        <v>0</v>
      </c>
      <c r="DU15" s="46">
        <f t="shared" si="15"/>
        <v>0</v>
      </c>
      <c r="DV15" s="46">
        <f t="shared" si="15"/>
        <v>0</v>
      </c>
      <c r="DW15" s="46">
        <f t="shared" si="16"/>
        <v>0</v>
      </c>
      <c r="DX15" s="68">
        <f t="shared" si="37"/>
        <v>0</v>
      </c>
      <c r="DY15" s="53">
        <f>K8</f>
        <v>0</v>
      </c>
      <c r="DZ15" s="53">
        <f>K7</f>
        <v>0</v>
      </c>
      <c r="EA15" s="53">
        <f>K6</f>
        <v>0</v>
      </c>
      <c r="EB15" s="53">
        <f>K5</f>
        <v>0</v>
      </c>
      <c r="EC15" s="53">
        <f>K4</f>
        <v>0</v>
      </c>
      <c r="ED15" s="53">
        <f>K3</f>
        <v>0</v>
      </c>
      <c r="EE15" s="53">
        <f t="shared" si="17"/>
        <v>0</v>
      </c>
      <c r="EF15" s="69">
        <f t="shared" si="38"/>
        <v>0</v>
      </c>
      <c r="EH15" s="28"/>
      <c r="EI15" s="30"/>
      <c r="EJ15" s="30"/>
      <c r="EK15" s="30"/>
      <c r="EL15" s="277">
        <v>5</v>
      </c>
      <c r="EM15" s="60" t="str">
        <f t="shared" si="65"/>
        <v>OTAC'S</v>
      </c>
      <c r="EN15" s="66">
        <f t="shared" si="39"/>
        <v>1.2E-09</v>
      </c>
      <c r="EO15" s="125">
        <f t="shared" si="40"/>
        <v>0</v>
      </c>
      <c r="EP15" s="125">
        <f t="shared" si="41"/>
        <v>0</v>
      </c>
      <c r="EQ15" s="125">
        <f t="shared" si="42"/>
        <v>0</v>
      </c>
      <c r="ER15" s="125">
        <f t="shared" si="43"/>
        <v>0</v>
      </c>
      <c r="ES15" s="61">
        <f t="shared" si="44"/>
        <v>0</v>
      </c>
      <c r="ET15" s="61">
        <f t="shared" si="45"/>
        <v>0</v>
      </c>
      <c r="EU15" s="200">
        <f t="shared" si="46"/>
        <v>0</v>
      </c>
      <c r="EV15" s="128">
        <f t="shared" si="47"/>
        <v>0</v>
      </c>
      <c r="EW15" s="46">
        <f t="shared" si="48"/>
        <v>0</v>
      </c>
      <c r="EX15" s="46">
        <f t="shared" si="49"/>
        <v>0</v>
      </c>
      <c r="EY15" s="46">
        <f t="shared" si="50"/>
        <v>0</v>
      </c>
      <c r="EZ15" s="46">
        <f t="shared" si="51"/>
        <v>0</v>
      </c>
      <c r="FA15" s="46">
        <f t="shared" si="52"/>
        <v>0</v>
      </c>
      <c r="FB15" s="46">
        <f t="shared" si="53"/>
        <v>0</v>
      </c>
      <c r="FC15" s="129">
        <f t="shared" si="54"/>
        <v>0</v>
      </c>
      <c r="FD15" s="132">
        <f t="shared" si="55"/>
        <v>0</v>
      </c>
      <c r="FE15" s="53">
        <f t="shared" si="56"/>
        <v>0</v>
      </c>
      <c r="FF15" s="53">
        <f t="shared" si="57"/>
        <v>0</v>
      </c>
      <c r="FG15" s="53">
        <f t="shared" si="58"/>
        <v>0</v>
      </c>
      <c r="FH15" s="53">
        <f t="shared" si="59"/>
        <v>0</v>
      </c>
      <c r="FI15" s="53">
        <f t="shared" si="60"/>
        <v>0</v>
      </c>
      <c r="FJ15" s="53">
        <f t="shared" si="61"/>
        <v>0</v>
      </c>
      <c r="FK15" s="133">
        <f t="shared" si="62"/>
        <v>0</v>
      </c>
      <c r="FL15" s="198">
        <f t="shared" si="18"/>
        <v>-1.2E-09</v>
      </c>
      <c r="FO15" s="135"/>
      <c r="FP15" s="295"/>
      <c r="FQ15" s="295"/>
      <c r="FR15" s="293" t="str">
        <f t="shared" si="63"/>
        <v>EMPÚRIES</v>
      </c>
      <c r="FS15" s="294" t="str">
        <f t="shared" si="63"/>
        <v>RAPUCO</v>
      </c>
      <c r="FT15" s="298"/>
      <c r="FU15" s="298"/>
      <c r="FV15" s="168"/>
      <c r="FW15" s="295"/>
      <c r="FX15" s="295"/>
      <c r="FY15" s="296" t="str">
        <f>GO33</f>
        <v>RAPUCO</v>
      </c>
      <c r="FZ15" s="297" t="str">
        <f>GN34</f>
        <v>COMTAL</v>
      </c>
      <c r="GA15" s="298"/>
      <c r="GB15" s="298"/>
      <c r="GC15" s="166"/>
      <c r="GD15" s="295"/>
      <c r="GE15" s="295"/>
      <c r="GF15" s="293" t="str">
        <f t="shared" si="64"/>
        <v>COMTAL</v>
      </c>
      <c r="GG15" s="297" t="str">
        <f t="shared" si="66"/>
        <v>OTAC'S</v>
      </c>
      <c r="GH15" s="298"/>
      <c r="GI15" s="298"/>
      <c r="GJ15" s="162"/>
      <c r="GK15" s="163"/>
      <c r="GL15" s="162"/>
      <c r="GM15" s="275">
        <v>18</v>
      </c>
      <c r="GN15" s="276" t="s">
        <v>142</v>
      </c>
      <c r="GO15" s="274" t="s">
        <v>142</v>
      </c>
    </row>
    <row r="16" spans="1:197" ht="12" customHeight="1" thickBot="1">
      <c r="A16">
        <v>6</v>
      </c>
      <c r="B16" s="189" t="s">
        <v>342</v>
      </c>
      <c r="C16" s="192"/>
      <c r="D16" s="193"/>
      <c r="E16" s="192"/>
      <c r="F16" s="193"/>
      <c r="G16" s="192"/>
      <c r="H16" s="193"/>
      <c r="I16" s="192"/>
      <c r="J16" s="193"/>
      <c r="K16" s="192"/>
      <c r="L16" s="193"/>
      <c r="M16" s="191"/>
      <c r="N16" s="196"/>
      <c r="O16" s="192"/>
      <c r="P16" s="193"/>
      <c r="Q16" s="192"/>
      <c r="R16" s="193"/>
      <c r="S16" s="192"/>
      <c r="T16" s="193"/>
      <c r="U16" s="192"/>
      <c r="V16" s="193"/>
      <c r="W16" s="192"/>
      <c r="X16" s="193"/>
      <c r="Y16" s="192"/>
      <c r="Z16" s="193"/>
      <c r="AA16" s="192"/>
      <c r="AB16" s="193"/>
      <c r="AC16" s="192"/>
      <c r="AD16" s="193"/>
      <c r="AE16" s="192"/>
      <c r="AF16" s="193"/>
      <c r="AG16" s="192"/>
      <c r="AH16" s="193"/>
      <c r="AI16" s="55"/>
      <c r="AJ16" s="56"/>
      <c r="AK16" s="55"/>
      <c r="AL16" s="56"/>
      <c r="AM16" s="55"/>
      <c r="AN16" s="56"/>
      <c r="AO16" s="55"/>
      <c r="AP16" s="56"/>
      <c r="AQ16" s="55"/>
      <c r="AR16" s="56"/>
      <c r="AS16" s="55"/>
      <c r="AT16" s="56"/>
      <c r="AU16" s="55"/>
      <c r="AV16" s="56"/>
      <c r="AW16" s="55"/>
      <c r="AX16" s="57"/>
      <c r="AY16" s="55"/>
      <c r="AZ16" s="57"/>
      <c r="BA16" s="55"/>
      <c r="BB16" s="57"/>
      <c r="BC16" s="55"/>
      <c r="BD16" s="57"/>
      <c r="BE16" s="55"/>
      <c r="BF16" s="57"/>
      <c r="BG16" s="55"/>
      <c r="BH16" s="57"/>
      <c r="BI16" s="55"/>
      <c r="BJ16" s="57"/>
      <c r="BK16" s="26">
        <f t="shared" si="19"/>
        <v>0</v>
      </c>
      <c r="BL16" s="12"/>
      <c r="BM16" s="12">
        <f t="shared" si="19"/>
        <v>0</v>
      </c>
      <c r="BN16" s="12"/>
      <c r="BO16" s="12">
        <f t="shared" si="0"/>
        <v>0</v>
      </c>
      <c r="BP16" s="12"/>
      <c r="BQ16" s="12">
        <f t="shared" si="20"/>
        <v>0</v>
      </c>
      <c r="BR16" s="12"/>
      <c r="BS16" s="12">
        <f t="shared" si="21"/>
        <v>0</v>
      </c>
      <c r="BT16" s="12"/>
      <c r="BU16" s="12">
        <f t="shared" si="1"/>
        <v>0</v>
      </c>
      <c r="BV16" s="12"/>
      <c r="BW16" s="12">
        <f t="shared" si="22"/>
        <v>0</v>
      </c>
      <c r="BX16" s="12"/>
      <c r="BY16" s="12">
        <f t="shared" si="23"/>
        <v>0</v>
      </c>
      <c r="BZ16" s="12"/>
      <c r="CA16" s="12">
        <f t="shared" si="2"/>
        <v>0</v>
      </c>
      <c r="CB16" s="12"/>
      <c r="CC16" s="12">
        <f t="shared" si="24"/>
        <v>0</v>
      </c>
      <c r="CD16" s="12"/>
      <c r="CE16" s="12">
        <f t="shared" si="25"/>
        <v>0</v>
      </c>
      <c r="CF16" s="12"/>
      <c r="CG16" s="12">
        <f t="shared" si="3"/>
        <v>0</v>
      </c>
      <c r="CH16" s="12"/>
      <c r="CI16" s="12">
        <f t="shared" si="26"/>
        <v>0</v>
      </c>
      <c r="CJ16" s="12"/>
      <c r="CK16" s="12">
        <f t="shared" si="27"/>
        <v>0</v>
      </c>
      <c r="CL16" s="12"/>
      <c r="CM16" s="12">
        <f t="shared" si="4"/>
        <v>0</v>
      </c>
      <c r="CN16" s="12"/>
      <c r="CO16" s="12">
        <f t="shared" si="28"/>
        <v>0</v>
      </c>
      <c r="CP16" s="12"/>
      <c r="CQ16" s="12">
        <f t="shared" si="29"/>
        <v>0</v>
      </c>
      <c r="CR16" s="12"/>
      <c r="CS16" s="12">
        <f t="shared" si="5"/>
        <v>0</v>
      </c>
      <c r="CT16" s="12"/>
      <c r="CU16" s="12">
        <f t="shared" si="30"/>
        <v>0</v>
      </c>
      <c r="CV16" s="12"/>
      <c r="CW16" s="12">
        <f t="shared" si="31"/>
        <v>0</v>
      </c>
      <c r="CX16" s="12"/>
      <c r="CY16" s="12">
        <f t="shared" si="6"/>
        <v>0</v>
      </c>
      <c r="CZ16" s="12"/>
      <c r="DA16" s="12">
        <f t="shared" si="32"/>
        <v>0</v>
      </c>
      <c r="DB16" s="12"/>
      <c r="DC16" s="12">
        <f t="shared" si="33"/>
        <v>0</v>
      </c>
      <c r="DD16" s="12"/>
      <c r="DE16" s="12">
        <f t="shared" si="7"/>
        <v>0</v>
      </c>
      <c r="DF16" s="27"/>
      <c r="DG16" s="51">
        <f t="shared" si="8"/>
        <v>11</v>
      </c>
      <c r="DH16" s="60" t="str">
        <f t="shared" si="34"/>
        <v>EGARA</v>
      </c>
      <c r="DI16" s="70">
        <f t="shared" si="35"/>
        <v>6E-10</v>
      </c>
      <c r="DJ16" s="61">
        <f t="shared" si="9"/>
        <v>0</v>
      </c>
      <c r="DK16" s="61">
        <f t="shared" si="9"/>
        <v>0</v>
      </c>
      <c r="DL16" s="61">
        <f t="shared" si="9"/>
        <v>0</v>
      </c>
      <c r="DM16" s="61">
        <f t="shared" si="9"/>
        <v>0</v>
      </c>
      <c r="DN16" s="61">
        <f t="shared" si="9"/>
        <v>0</v>
      </c>
      <c r="DO16" s="61">
        <f t="shared" si="10"/>
        <v>0</v>
      </c>
      <c r="DP16" s="61">
        <f t="shared" si="36"/>
        <v>0</v>
      </c>
      <c r="DQ16" s="46">
        <f t="shared" si="11"/>
        <v>0</v>
      </c>
      <c r="DR16" s="46">
        <f t="shared" si="12"/>
        <v>0</v>
      </c>
      <c r="DS16" s="46">
        <f t="shared" si="13"/>
        <v>0</v>
      </c>
      <c r="DT16" s="46">
        <f t="shared" si="14"/>
        <v>0</v>
      </c>
      <c r="DU16" s="46">
        <f t="shared" si="15"/>
        <v>0</v>
      </c>
      <c r="DV16" s="46">
        <f t="shared" si="15"/>
        <v>0</v>
      </c>
      <c r="DW16" s="46">
        <f t="shared" si="16"/>
        <v>0</v>
      </c>
      <c r="DX16" s="68">
        <f t="shared" si="37"/>
        <v>0</v>
      </c>
      <c r="DY16" s="53">
        <f>M8</f>
        <v>0</v>
      </c>
      <c r="DZ16" s="53">
        <f>M7</f>
        <v>0</v>
      </c>
      <c r="EA16" s="53">
        <f>M6</f>
        <v>0</v>
      </c>
      <c r="EB16" s="53">
        <f>M5</f>
        <v>0</v>
      </c>
      <c r="EC16" s="53">
        <f>M4</f>
        <v>0</v>
      </c>
      <c r="ED16" s="53">
        <f>M3</f>
        <v>0</v>
      </c>
      <c r="EE16" s="53">
        <f t="shared" si="17"/>
        <v>0</v>
      </c>
      <c r="EF16" s="69">
        <f t="shared" si="38"/>
        <v>0</v>
      </c>
      <c r="EH16" s="28"/>
      <c r="EI16" s="30"/>
      <c r="EJ16" s="30"/>
      <c r="EK16" s="30"/>
      <c r="EL16" s="277">
        <v>6</v>
      </c>
      <c r="EM16" s="201" t="str">
        <f t="shared" si="65"/>
        <v>NUCA</v>
      </c>
      <c r="EN16" s="202">
        <f t="shared" si="39"/>
        <v>1.1E-09</v>
      </c>
      <c r="EO16" s="203">
        <f t="shared" si="40"/>
        <v>0</v>
      </c>
      <c r="EP16" s="203">
        <f t="shared" si="41"/>
        <v>0</v>
      </c>
      <c r="EQ16" s="203">
        <f t="shared" si="42"/>
        <v>0</v>
      </c>
      <c r="ER16" s="203">
        <f t="shared" si="43"/>
        <v>0</v>
      </c>
      <c r="ES16" s="204">
        <f t="shared" si="44"/>
        <v>0</v>
      </c>
      <c r="ET16" s="204">
        <f t="shared" si="45"/>
        <v>0</v>
      </c>
      <c r="EU16" s="205">
        <f t="shared" si="46"/>
        <v>0</v>
      </c>
      <c r="EV16" s="206">
        <f t="shared" si="47"/>
        <v>0</v>
      </c>
      <c r="EW16" s="203">
        <f t="shared" si="48"/>
        <v>0</v>
      </c>
      <c r="EX16" s="203">
        <f t="shared" si="49"/>
        <v>0</v>
      </c>
      <c r="EY16" s="203">
        <f t="shared" si="50"/>
        <v>0</v>
      </c>
      <c r="EZ16" s="203">
        <f t="shared" si="51"/>
        <v>0</v>
      </c>
      <c r="FA16" s="203">
        <f t="shared" si="52"/>
        <v>0</v>
      </c>
      <c r="FB16" s="203">
        <f t="shared" si="53"/>
        <v>0</v>
      </c>
      <c r="FC16" s="207">
        <f t="shared" si="54"/>
        <v>0</v>
      </c>
      <c r="FD16" s="206">
        <f t="shared" si="55"/>
        <v>0</v>
      </c>
      <c r="FE16" s="203">
        <f t="shared" si="56"/>
        <v>0</v>
      </c>
      <c r="FF16" s="203">
        <f t="shared" si="57"/>
        <v>0</v>
      </c>
      <c r="FG16" s="203">
        <f t="shared" si="58"/>
        <v>0</v>
      </c>
      <c r="FH16" s="203">
        <f t="shared" si="59"/>
        <v>0</v>
      </c>
      <c r="FI16" s="203">
        <f t="shared" si="60"/>
        <v>0</v>
      </c>
      <c r="FJ16" s="203">
        <f t="shared" si="61"/>
        <v>0</v>
      </c>
      <c r="FK16" s="207">
        <f t="shared" si="62"/>
        <v>0</v>
      </c>
      <c r="FL16" s="208">
        <f t="shared" si="18"/>
        <v>-1.1E-09</v>
      </c>
      <c r="FO16" s="135"/>
      <c r="FP16" s="295"/>
      <c r="FQ16" s="295"/>
      <c r="FR16" s="293" t="str">
        <f t="shared" si="63"/>
        <v>COMTAL</v>
      </c>
      <c r="FS16" s="294" t="str">
        <f t="shared" si="63"/>
        <v>OURAL'S</v>
      </c>
      <c r="FT16" s="298"/>
      <c r="FU16" s="298"/>
      <c r="FV16" s="168"/>
      <c r="FW16" s="295"/>
      <c r="FX16" s="295"/>
      <c r="FY16" s="296" t="str">
        <f>GO32</f>
        <v>OTAC'S</v>
      </c>
      <c r="FZ16" s="297" t="str">
        <f>GN33</f>
        <v>EMPÚRIES</v>
      </c>
      <c r="GA16" s="298"/>
      <c r="GB16" s="298"/>
      <c r="GC16" s="166"/>
      <c r="GD16" s="295"/>
      <c r="GE16" s="295"/>
      <c r="GF16" s="293" t="str">
        <f t="shared" si="64"/>
        <v>NUCA</v>
      </c>
      <c r="GG16" s="297" t="str">
        <f t="shared" si="66"/>
        <v>RAPUCO</v>
      </c>
      <c r="GH16" s="298"/>
      <c r="GI16" s="298"/>
      <c r="GJ16" s="162"/>
      <c r="GL16" s="162"/>
      <c r="GM16" s="275">
        <v>50</v>
      </c>
      <c r="GN16" s="276" t="s">
        <v>154</v>
      </c>
      <c r="GO16" s="274" t="s">
        <v>154</v>
      </c>
    </row>
    <row r="17" spans="1:197" ht="12" customHeight="1" thickBot="1">
      <c r="A17">
        <v>7</v>
      </c>
      <c r="B17" s="189" t="s">
        <v>52</v>
      </c>
      <c r="C17" s="310"/>
      <c r="D17" s="311"/>
      <c r="E17" s="310"/>
      <c r="F17" s="311"/>
      <c r="G17" s="310"/>
      <c r="H17" s="311"/>
      <c r="I17" s="310"/>
      <c r="J17" s="311"/>
      <c r="K17" s="310"/>
      <c r="L17" s="311"/>
      <c r="M17" s="310"/>
      <c r="N17" s="311"/>
      <c r="O17" s="191"/>
      <c r="P17" s="196"/>
      <c r="Q17" s="310"/>
      <c r="R17" s="311"/>
      <c r="S17" s="310"/>
      <c r="T17" s="311"/>
      <c r="U17" s="310"/>
      <c r="V17" s="311"/>
      <c r="W17" s="310"/>
      <c r="X17" s="311"/>
      <c r="Y17" s="310"/>
      <c r="Z17" s="311"/>
      <c r="AA17" s="310"/>
      <c r="AB17" s="311"/>
      <c r="AC17" s="310"/>
      <c r="AD17" s="311"/>
      <c r="AE17" s="310"/>
      <c r="AF17" s="311"/>
      <c r="AG17" s="310"/>
      <c r="AH17" s="311"/>
      <c r="AI17" s="7"/>
      <c r="AJ17" s="8"/>
      <c r="AK17" s="4"/>
      <c r="AL17" s="5"/>
      <c r="AM17" s="4"/>
      <c r="AN17" s="5"/>
      <c r="AO17" s="4"/>
      <c r="AP17" s="5"/>
      <c r="AQ17" s="4"/>
      <c r="AR17" s="5"/>
      <c r="AS17" s="4"/>
      <c r="AT17" s="5"/>
      <c r="AU17" s="4"/>
      <c r="AV17" s="5"/>
      <c r="AW17" s="4"/>
      <c r="AX17" s="6"/>
      <c r="AY17" s="4"/>
      <c r="AZ17" s="6"/>
      <c r="BA17" s="4"/>
      <c r="BB17" s="6"/>
      <c r="BC17" s="4"/>
      <c r="BD17" s="6"/>
      <c r="BE17" s="4"/>
      <c r="BF17" s="6"/>
      <c r="BG17" s="4"/>
      <c r="BH17" s="6"/>
      <c r="BI17" s="4"/>
      <c r="BJ17" s="6"/>
      <c r="BK17" s="26">
        <f t="shared" si="19"/>
        <v>0</v>
      </c>
      <c r="BL17" s="12"/>
      <c r="BM17" s="12">
        <f t="shared" si="19"/>
        <v>0</v>
      </c>
      <c r="BN17" s="12"/>
      <c r="BO17" s="12">
        <f t="shared" si="0"/>
        <v>0</v>
      </c>
      <c r="BP17" s="12"/>
      <c r="BQ17" s="12">
        <f t="shared" si="20"/>
        <v>0</v>
      </c>
      <c r="BR17" s="12"/>
      <c r="BS17" s="12">
        <f t="shared" si="21"/>
        <v>0</v>
      </c>
      <c r="BT17" s="12"/>
      <c r="BU17" s="12">
        <f t="shared" si="1"/>
        <v>0</v>
      </c>
      <c r="BV17" s="12"/>
      <c r="BW17" s="12">
        <f t="shared" si="22"/>
        <v>0</v>
      </c>
      <c r="BX17" s="12"/>
      <c r="BY17" s="12">
        <f t="shared" si="23"/>
        <v>0</v>
      </c>
      <c r="BZ17" s="12"/>
      <c r="CA17" s="12">
        <f t="shared" si="2"/>
        <v>0</v>
      </c>
      <c r="CB17" s="12"/>
      <c r="CC17" s="12">
        <f t="shared" si="24"/>
        <v>0</v>
      </c>
      <c r="CD17" s="12"/>
      <c r="CE17" s="12">
        <f t="shared" si="25"/>
        <v>0</v>
      </c>
      <c r="CF17" s="12"/>
      <c r="CG17" s="12">
        <f t="shared" si="3"/>
        <v>0</v>
      </c>
      <c r="CH17" s="12"/>
      <c r="CI17" s="12">
        <f t="shared" si="26"/>
        <v>0</v>
      </c>
      <c r="CJ17" s="12"/>
      <c r="CK17" s="12">
        <f t="shared" si="27"/>
        <v>0</v>
      </c>
      <c r="CL17" s="12"/>
      <c r="CM17" s="12">
        <f t="shared" si="4"/>
        <v>0</v>
      </c>
      <c r="CN17" s="12"/>
      <c r="CO17" s="12">
        <f t="shared" si="28"/>
        <v>0</v>
      </c>
      <c r="CP17" s="12"/>
      <c r="CQ17" s="12">
        <f t="shared" si="29"/>
        <v>0</v>
      </c>
      <c r="CR17" s="12"/>
      <c r="CS17" s="12">
        <f t="shared" si="5"/>
        <v>0</v>
      </c>
      <c r="CT17" s="12"/>
      <c r="CU17" s="12">
        <f t="shared" si="30"/>
        <v>0</v>
      </c>
      <c r="CV17" s="12"/>
      <c r="CW17" s="12">
        <f t="shared" si="31"/>
        <v>0</v>
      </c>
      <c r="CX17" s="12"/>
      <c r="CY17" s="12">
        <f t="shared" si="6"/>
        <v>0</v>
      </c>
      <c r="CZ17" s="12"/>
      <c r="DA17" s="12">
        <f t="shared" si="32"/>
        <v>0</v>
      </c>
      <c r="DB17" s="12"/>
      <c r="DC17" s="12">
        <f t="shared" si="33"/>
        <v>0</v>
      </c>
      <c r="DD17" s="12"/>
      <c r="DE17" s="12">
        <f t="shared" si="7"/>
        <v>0</v>
      </c>
      <c r="DF17" s="27"/>
      <c r="DG17" s="51">
        <f t="shared" si="8"/>
        <v>10</v>
      </c>
      <c r="DH17" s="60" t="str">
        <f t="shared" si="34"/>
        <v>EMPÚRIES</v>
      </c>
      <c r="DI17" s="70">
        <f t="shared" si="35"/>
        <v>7E-10</v>
      </c>
      <c r="DJ17" s="61">
        <f t="shared" si="9"/>
        <v>0</v>
      </c>
      <c r="DK17" s="61">
        <f t="shared" si="9"/>
        <v>0</v>
      </c>
      <c r="DL17" s="61">
        <f t="shared" si="9"/>
        <v>0</v>
      </c>
      <c r="DM17" s="61">
        <f t="shared" si="9"/>
        <v>0</v>
      </c>
      <c r="DN17" s="61">
        <f t="shared" si="9"/>
        <v>0</v>
      </c>
      <c r="DO17" s="61">
        <f t="shared" si="10"/>
        <v>0</v>
      </c>
      <c r="DP17" s="61">
        <f t="shared" si="36"/>
        <v>0</v>
      </c>
      <c r="DQ17" s="46">
        <f t="shared" si="11"/>
        <v>0</v>
      </c>
      <c r="DR17" s="46">
        <f t="shared" si="12"/>
        <v>0</v>
      </c>
      <c r="DS17" s="46">
        <f t="shared" si="13"/>
        <v>0</v>
      </c>
      <c r="DT17" s="46">
        <f t="shared" si="14"/>
        <v>0</v>
      </c>
      <c r="DU17" s="46">
        <f t="shared" si="15"/>
        <v>0</v>
      </c>
      <c r="DV17" s="46">
        <f t="shared" si="15"/>
        <v>0</v>
      </c>
      <c r="DW17" s="46">
        <f t="shared" si="16"/>
        <v>0</v>
      </c>
      <c r="DX17" s="68">
        <f t="shared" si="37"/>
        <v>0</v>
      </c>
      <c r="DY17" s="53">
        <f>O8</f>
        <v>0</v>
      </c>
      <c r="DZ17" s="53">
        <f>O7</f>
        <v>0</v>
      </c>
      <c r="EA17" s="53">
        <f>O6</f>
        <v>0</v>
      </c>
      <c r="EB17" s="53">
        <f>O5</f>
        <v>0</v>
      </c>
      <c r="EC17" s="53">
        <f>O4</f>
        <v>0</v>
      </c>
      <c r="ED17" s="53">
        <f>O3</f>
        <v>0</v>
      </c>
      <c r="EE17" s="53">
        <f t="shared" si="17"/>
        <v>0</v>
      </c>
      <c r="EF17" s="69">
        <f t="shared" si="38"/>
        <v>0</v>
      </c>
      <c r="EH17" s="28"/>
      <c r="EI17" s="30"/>
      <c r="EJ17" s="30"/>
      <c r="EK17" s="54"/>
      <c r="EL17" s="277">
        <v>7</v>
      </c>
      <c r="EM17" s="60" t="str">
        <f t="shared" si="65"/>
        <v>NÀSTIC</v>
      </c>
      <c r="EN17" s="66">
        <f t="shared" si="39"/>
        <v>1E-09</v>
      </c>
      <c r="EO17" s="125">
        <f t="shared" si="40"/>
        <v>0</v>
      </c>
      <c r="EP17" s="125">
        <f t="shared" si="41"/>
        <v>0</v>
      </c>
      <c r="EQ17" s="125">
        <f t="shared" si="42"/>
        <v>0</v>
      </c>
      <c r="ER17" s="125">
        <f t="shared" si="43"/>
        <v>0</v>
      </c>
      <c r="ES17" s="61">
        <f t="shared" si="44"/>
        <v>0</v>
      </c>
      <c r="ET17" s="61">
        <f t="shared" si="45"/>
        <v>0</v>
      </c>
      <c r="EU17" s="200">
        <f t="shared" si="46"/>
        <v>0</v>
      </c>
      <c r="EV17" s="128">
        <f t="shared" si="47"/>
        <v>0</v>
      </c>
      <c r="EW17" s="46">
        <f t="shared" si="48"/>
        <v>0</v>
      </c>
      <c r="EX17" s="46">
        <f t="shared" si="49"/>
        <v>0</v>
      </c>
      <c r="EY17" s="46">
        <f t="shared" si="50"/>
        <v>0</v>
      </c>
      <c r="EZ17" s="46">
        <f t="shared" si="51"/>
        <v>0</v>
      </c>
      <c r="FA17" s="46">
        <f t="shared" si="52"/>
        <v>0</v>
      </c>
      <c r="FB17" s="46">
        <f t="shared" si="53"/>
        <v>0</v>
      </c>
      <c r="FC17" s="129">
        <f t="shared" si="54"/>
        <v>0</v>
      </c>
      <c r="FD17" s="132">
        <f t="shared" si="55"/>
        <v>0</v>
      </c>
      <c r="FE17" s="53">
        <f t="shared" si="56"/>
        <v>0</v>
      </c>
      <c r="FF17" s="53">
        <f t="shared" si="57"/>
        <v>0</v>
      </c>
      <c r="FG17" s="53">
        <f t="shared" si="58"/>
        <v>0</v>
      </c>
      <c r="FH17" s="53">
        <f t="shared" si="59"/>
        <v>0</v>
      </c>
      <c r="FI17" s="53">
        <f t="shared" si="60"/>
        <v>0</v>
      </c>
      <c r="FJ17" s="53">
        <f t="shared" si="61"/>
        <v>0</v>
      </c>
      <c r="FK17" s="133">
        <f t="shared" si="62"/>
        <v>0</v>
      </c>
      <c r="FL17" s="198">
        <f t="shared" si="18"/>
        <v>-1E-09</v>
      </c>
      <c r="FO17" s="135"/>
      <c r="FP17" s="295"/>
      <c r="FQ17" s="295"/>
      <c r="FR17" s="293" t="str">
        <f t="shared" si="63"/>
        <v>NUCA</v>
      </c>
      <c r="FS17" s="294" t="str">
        <f t="shared" si="63"/>
        <v>BOTOFUMEIRO</v>
      </c>
      <c r="FT17" s="298"/>
      <c r="FU17" s="298"/>
      <c r="FV17" s="168"/>
      <c r="FW17" s="295"/>
      <c r="FX17" s="295"/>
      <c r="FY17" s="296" t="str">
        <f>GO31</f>
        <v>DREAM TEAM</v>
      </c>
      <c r="FZ17" s="297" t="str">
        <f>GN32</f>
        <v>ICK</v>
      </c>
      <c r="GA17" s="298"/>
      <c r="GB17" s="298"/>
      <c r="GC17" s="169"/>
      <c r="GD17" s="295"/>
      <c r="GE17" s="295"/>
      <c r="GF17" s="293" t="str">
        <f t="shared" si="64"/>
        <v>CERETANO</v>
      </c>
      <c r="GG17" s="297" t="str">
        <f t="shared" si="66"/>
        <v>OURAL'S</v>
      </c>
      <c r="GH17" s="298"/>
      <c r="GI17" s="298"/>
      <c r="GJ17" s="162"/>
      <c r="GL17" s="162"/>
      <c r="GM17" s="275">
        <v>6</v>
      </c>
      <c r="GN17" s="276" t="s">
        <v>136</v>
      </c>
      <c r="GO17" s="274" t="s">
        <v>136</v>
      </c>
    </row>
    <row r="18" spans="1:197" ht="12" customHeight="1" thickBot="1">
      <c r="A18">
        <v>8</v>
      </c>
      <c r="B18" s="189" t="s">
        <v>44</v>
      </c>
      <c r="C18" s="192"/>
      <c r="D18" s="193"/>
      <c r="E18" s="192"/>
      <c r="F18" s="193"/>
      <c r="G18" s="192"/>
      <c r="H18" s="193"/>
      <c r="I18" s="192"/>
      <c r="J18" s="193"/>
      <c r="K18" s="192"/>
      <c r="L18" s="193"/>
      <c r="M18" s="192"/>
      <c r="N18" s="193"/>
      <c r="O18" s="192"/>
      <c r="P18" s="193"/>
      <c r="Q18" s="191"/>
      <c r="R18" s="196"/>
      <c r="S18" s="192"/>
      <c r="T18" s="193"/>
      <c r="U18" s="192"/>
      <c r="V18" s="193"/>
      <c r="W18" s="192"/>
      <c r="X18" s="193"/>
      <c r="Y18" s="192"/>
      <c r="Z18" s="193"/>
      <c r="AA18" s="192"/>
      <c r="AB18" s="193"/>
      <c r="AC18" s="192"/>
      <c r="AD18" s="193"/>
      <c r="AE18" s="192"/>
      <c r="AF18" s="193"/>
      <c r="AG18" s="192"/>
      <c r="AH18" s="193"/>
      <c r="AI18" s="55"/>
      <c r="AJ18" s="56"/>
      <c r="AK18" s="55"/>
      <c r="AL18" s="56"/>
      <c r="AM18" s="55"/>
      <c r="AN18" s="56"/>
      <c r="AO18" s="55"/>
      <c r="AP18" s="56"/>
      <c r="AQ18" s="55"/>
      <c r="AR18" s="56"/>
      <c r="AS18" s="55"/>
      <c r="AT18" s="56"/>
      <c r="AU18" s="55"/>
      <c r="AV18" s="56"/>
      <c r="AW18" s="55"/>
      <c r="AX18" s="57"/>
      <c r="AY18" s="55"/>
      <c r="AZ18" s="57"/>
      <c r="BA18" s="55"/>
      <c r="BB18" s="57"/>
      <c r="BC18" s="55"/>
      <c r="BD18" s="57"/>
      <c r="BE18" s="55"/>
      <c r="BF18" s="57"/>
      <c r="BG18" s="55"/>
      <c r="BH18" s="57"/>
      <c r="BI18" s="55"/>
      <c r="BJ18" s="57"/>
      <c r="BK18" s="26">
        <f t="shared" si="19"/>
        <v>0</v>
      </c>
      <c r="BL18" s="12"/>
      <c r="BM18" s="12">
        <f t="shared" si="19"/>
        <v>0</v>
      </c>
      <c r="BN18" s="12"/>
      <c r="BO18" s="12">
        <f t="shared" si="0"/>
        <v>0</v>
      </c>
      <c r="BP18" s="12"/>
      <c r="BQ18" s="12">
        <f t="shared" si="20"/>
        <v>0</v>
      </c>
      <c r="BR18" s="12"/>
      <c r="BS18" s="12">
        <f t="shared" si="21"/>
        <v>0</v>
      </c>
      <c r="BT18" s="12"/>
      <c r="BU18" s="12">
        <f t="shared" si="1"/>
        <v>0</v>
      </c>
      <c r="BV18" s="12"/>
      <c r="BW18" s="12">
        <f t="shared" si="22"/>
        <v>0</v>
      </c>
      <c r="BX18" s="12"/>
      <c r="BY18" s="12">
        <f t="shared" si="23"/>
        <v>0</v>
      </c>
      <c r="BZ18" s="12"/>
      <c r="CA18" s="12">
        <f t="shared" si="2"/>
        <v>0</v>
      </c>
      <c r="CB18" s="12"/>
      <c r="CC18" s="12">
        <f t="shared" si="24"/>
        <v>0</v>
      </c>
      <c r="CD18" s="12"/>
      <c r="CE18" s="12">
        <f t="shared" si="25"/>
        <v>0</v>
      </c>
      <c r="CF18" s="12"/>
      <c r="CG18" s="12">
        <f t="shared" si="3"/>
        <v>0</v>
      </c>
      <c r="CH18" s="12"/>
      <c r="CI18" s="12">
        <f t="shared" si="26"/>
        <v>0</v>
      </c>
      <c r="CJ18" s="12"/>
      <c r="CK18" s="12">
        <f t="shared" si="27"/>
        <v>0</v>
      </c>
      <c r="CL18" s="12"/>
      <c r="CM18" s="12">
        <f t="shared" si="4"/>
        <v>0</v>
      </c>
      <c r="CN18" s="12"/>
      <c r="CO18" s="12">
        <f t="shared" si="28"/>
        <v>0</v>
      </c>
      <c r="CP18" s="12"/>
      <c r="CQ18" s="12">
        <f t="shared" si="29"/>
        <v>0</v>
      </c>
      <c r="CR18" s="12"/>
      <c r="CS18" s="12">
        <f t="shared" si="5"/>
        <v>0</v>
      </c>
      <c r="CT18" s="12"/>
      <c r="CU18" s="12">
        <f t="shared" si="30"/>
        <v>0</v>
      </c>
      <c r="CV18" s="12"/>
      <c r="CW18" s="12">
        <f t="shared" si="31"/>
        <v>0</v>
      </c>
      <c r="CX18" s="12"/>
      <c r="CY18" s="12">
        <f t="shared" si="6"/>
        <v>0</v>
      </c>
      <c r="CZ18" s="12"/>
      <c r="DA18" s="12">
        <f t="shared" si="32"/>
        <v>0</v>
      </c>
      <c r="DB18" s="12"/>
      <c r="DC18" s="12">
        <f t="shared" si="33"/>
        <v>0</v>
      </c>
      <c r="DD18" s="12"/>
      <c r="DE18" s="12">
        <f t="shared" si="7"/>
        <v>0</v>
      </c>
      <c r="DF18" s="27"/>
      <c r="DG18" s="51">
        <f t="shared" si="8"/>
        <v>9</v>
      </c>
      <c r="DH18" s="60" t="str">
        <f t="shared" si="34"/>
        <v>HURACÀ</v>
      </c>
      <c r="DI18" s="70">
        <f t="shared" si="35"/>
        <v>8E-10</v>
      </c>
      <c r="DJ18" s="61">
        <f t="shared" si="9"/>
        <v>0</v>
      </c>
      <c r="DK18" s="61">
        <f t="shared" si="9"/>
        <v>0</v>
      </c>
      <c r="DL18" s="61">
        <f t="shared" si="9"/>
        <v>0</v>
      </c>
      <c r="DM18" s="61">
        <f t="shared" si="9"/>
        <v>0</v>
      </c>
      <c r="DN18" s="61">
        <f t="shared" si="9"/>
        <v>0</v>
      </c>
      <c r="DO18" s="61">
        <f t="shared" si="10"/>
        <v>0</v>
      </c>
      <c r="DP18" s="61">
        <f t="shared" si="36"/>
        <v>0</v>
      </c>
      <c r="DQ18" s="46">
        <f t="shared" si="11"/>
        <v>0</v>
      </c>
      <c r="DR18" s="46">
        <f t="shared" si="12"/>
        <v>0</v>
      </c>
      <c r="DS18" s="46">
        <f t="shared" si="13"/>
        <v>0</v>
      </c>
      <c r="DT18" s="46">
        <f t="shared" si="14"/>
        <v>0</v>
      </c>
      <c r="DU18" s="46">
        <f t="shared" si="15"/>
        <v>0</v>
      </c>
      <c r="DV18" s="46">
        <f t="shared" si="15"/>
        <v>0</v>
      </c>
      <c r="DW18" s="46">
        <f t="shared" si="16"/>
        <v>0</v>
      </c>
      <c r="DX18" s="68">
        <f t="shared" si="37"/>
        <v>0</v>
      </c>
      <c r="DY18" s="53">
        <f>Q8</f>
        <v>0</v>
      </c>
      <c r="DZ18" s="53">
        <f>Q7</f>
        <v>0</v>
      </c>
      <c r="EA18" s="53">
        <f>Q6</f>
        <v>0</v>
      </c>
      <c r="EB18" s="53">
        <f>Q5</f>
        <v>0</v>
      </c>
      <c r="EC18" s="53">
        <f>Q4</f>
        <v>0</v>
      </c>
      <c r="ED18" s="53">
        <f>Q3</f>
        <v>0</v>
      </c>
      <c r="EE18" s="53">
        <f t="shared" si="17"/>
        <v>0</v>
      </c>
      <c r="EF18" s="69">
        <f t="shared" si="38"/>
        <v>0</v>
      </c>
      <c r="EH18" s="28"/>
      <c r="EI18" s="30"/>
      <c r="EJ18" s="30"/>
      <c r="EK18" s="30"/>
      <c r="EL18" s="277">
        <v>8</v>
      </c>
      <c r="EM18" s="201" t="str">
        <f t="shared" si="65"/>
        <v>ICK</v>
      </c>
      <c r="EN18" s="202">
        <f t="shared" si="39"/>
        <v>9E-10</v>
      </c>
      <c r="EO18" s="203">
        <f t="shared" si="40"/>
        <v>0</v>
      </c>
      <c r="EP18" s="203">
        <f t="shared" si="41"/>
        <v>0</v>
      </c>
      <c r="EQ18" s="203">
        <f t="shared" si="42"/>
        <v>0</v>
      </c>
      <c r="ER18" s="203">
        <f t="shared" si="43"/>
        <v>0</v>
      </c>
      <c r="ES18" s="204">
        <f t="shared" si="44"/>
        <v>0</v>
      </c>
      <c r="ET18" s="204">
        <f t="shared" si="45"/>
        <v>0</v>
      </c>
      <c r="EU18" s="205">
        <f t="shared" si="46"/>
        <v>0</v>
      </c>
      <c r="EV18" s="206">
        <f t="shared" si="47"/>
        <v>0</v>
      </c>
      <c r="EW18" s="203">
        <f t="shared" si="48"/>
        <v>0</v>
      </c>
      <c r="EX18" s="203">
        <f t="shared" si="49"/>
        <v>0</v>
      </c>
      <c r="EY18" s="203">
        <f t="shared" si="50"/>
        <v>0</v>
      </c>
      <c r="EZ18" s="203">
        <f t="shared" si="51"/>
        <v>0</v>
      </c>
      <c r="FA18" s="203">
        <f t="shared" si="52"/>
        <v>0</v>
      </c>
      <c r="FB18" s="203">
        <f t="shared" si="53"/>
        <v>0</v>
      </c>
      <c r="FC18" s="207">
        <f t="shared" si="54"/>
        <v>0</v>
      </c>
      <c r="FD18" s="206">
        <f t="shared" si="55"/>
        <v>0</v>
      </c>
      <c r="FE18" s="203">
        <f t="shared" si="56"/>
        <v>0</v>
      </c>
      <c r="FF18" s="203">
        <f t="shared" si="57"/>
        <v>0</v>
      </c>
      <c r="FG18" s="203">
        <f t="shared" si="58"/>
        <v>0</v>
      </c>
      <c r="FH18" s="203">
        <f t="shared" si="59"/>
        <v>0</v>
      </c>
      <c r="FI18" s="203">
        <f t="shared" si="60"/>
        <v>0</v>
      </c>
      <c r="FJ18" s="203">
        <f t="shared" si="61"/>
        <v>0</v>
      </c>
      <c r="FK18" s="207">
        <f t="shared" si="62"/>
        <v>0</v>
      </c>
      <c r="FL18" s="208">
        <f t="shared" si="18"/>
        <v>-9E-10</v>
      </c>
      <c r="FO18" s="135"/>
      <c r="FP18" s="295"/>
      <c r="FQ18" s="295"/>
      <c r="FR18" s="293" t="str">
        <f t="shared" si="63"/>
        <v>CERETANO</v>
      </c>
      <c r="FS18" s="294" t="str">
        <f t="shared" si="63"/>
        <v>PEÑAROL</v>
      </c>
      <c r="FT18" s="298"/>
      <c r="FU18" s="298"/>
      <c r="FV18" s="168"/>
      <c r="FW18" s="295"/>
      <c r="FX18" s="295"/>
      <c r="FY18" s="296" t="str">
        <f>GO30</f>
        <v>EGARA</v>
      </c>
      <c r="FZ18" s="297" t="str">
        <f>GN31</f>
        <v>NÀSTIC</v>
      </c>
      <c r="GA18" s="298"/>
      <c r="GB18" s="298"/>
      <c r="GC18" s="169"/>
      <c r="GD18" s="295"/>
      <c r="GE18" s="295"/>
      <c r="GF18" s="296" t="str">
        <f>GO37</f>
        <v>HURACÀ</v>
      </c>
      <c r="GG18" s="297" t="str">
        <f t="shared" si="66"/>
        <v>BOTOFUMEIRO</v>
      </c>
      <c r="GH18" s="298"/>
      <c r="GI18" s="298"/>
      <c r="GJ18" s="162"/>
      <c r="GL18" s="162"/>
      <c r="GM18" s="275">
        <v>89</v>
      </c>
      <c r="GN18" s="276" t="s">
        <v>91</v>
      </c>
      <c r="GO18" s="274" t="s">
        <v>91</v>
      </c>
    </row>
    <row r="19" spans="1:197" ht="12" customHeight="1" thickBot="1">
      <c r="A19">
        <v>9</v>
      </c>
      <c r="B19" s="189" t="s">
        <v>10</v>
      </c>
      <c r="C19" s="310"/>
      <c r="D19" s="311"/>
      <c r="E19" s="310"/>
      <c r="F19" s="311"/>
      <c r="G19" s="310"/>
      <c r="H19" s="311"/>
      <c r="I19" s="310"/>
      <c r="J19" s="311"/>
      <c r="K19" s="310"/>
      <c r="L19" s="311"/>
      <c r="M19" s="310"/>
      <c r="N19" s="311"/>
      <c r="O19" s="310"/>
      <c r="P19" s="311"/>
      <c r="Q19" s="310"/>
      <c r="R19" s="311"/>
      <c r="S19" s="191"/>
      <c r="T19" s="196"/>
      <c r="U19" s="310"/>
      <c r="V19" s="311"/>
      <c r="W19" s="310"/>
      <c r="X19" s="311"/>
      <c r="Y19" s="310"/>
      <c r="Z19" s="311"/>
      <c r="AA19" s="310"/>
      <c r="AB19" s="311"/>
      <c r="AC19" s="310"/>
      <c r="AD19" s="311"/>
      <c r="AE19" s="310"/>
      <c r="AF19" s="311"/>
      <c r="AG19" s="310"/>
      <c r="AH19" s="311"/>
      <c r="AI19" s="7"/>
      <c r="AJ19" s="8"/>
      <c r="AK19" s="4"/>
      <c r="AL19" s="5"/>
      <c r="AM19" s="4"/>
      <c r="AN19" s="5"/>
      <c r="AO19" s="4"/>
      <c r="AP19" s="5"/>
      <c r="AQ19" s="4"/>
      <c r="AR19" s="5"/>
      <c r="AS19" s="4"/>
      <c r="AT19" s="5"/>
      <c r="AU19" s="4"/>
      <c r="AV19" s="5"/>
      <c r="AW19" s="4"/>
      <c r="AX19" s="6"/>
      <c r="AY19" s="4"/>
      <c r="AZ19" s="6"/>
      <c r="BA19" s="4"/>
      <c r="BB19" s="6"/>
      <c r="BC19" s="4"/>
      <c r="BD19" s="6"/>
      <c r="BE19" s="4"/>
      <c r="BF19" s="6"/>
      <c r="BG19" s="4"/>
      <c r="BH19" s="6"/>
      <c r="BI19" s="4"/>
      <c r="BJ19" s="6"/>
      <c r="BK19" s="26">
        <f t="shared" si="19"/>
        <v>0</v>
      </c>
      <c r="BL19" s="12"/>
      <c r="BM19" s="12">
        <f t="shared" si="19"/>
        <v>0</v>
      </c>
      <c r="BN19" s="12"/>
      <c r="BO19" s="12">
        <f t="shared" si="0"/>
        <v>0</v>
      </c>
      <c r="BP19" s="12"/>
      <c r="BQ19" s="12">
        <f t="shared" si="20"/>
        <v>0</v>
      </c>
      <c r="BR19" s="12"/>
      <c r="BS19" s="12">
        <f t="shared" si="21"/>
        <v>0</v>
      </c>
      <c r="BT19" s="12"/>
      <c r="BU19" s="12">
        <f t="shared" si="1"/>
        <v>0</v>
      </c>
      <c r="BV19" s="12"/>
      <c r="BW19" s="12">
        <f t="shared" si="22"/>
        <v>0</v>
      </c>
      <c r="BX19" s="12"/>
      <c r="BY19" s="12">
        <f t="shared" si="23"/>
        <v>0</v>
      </c>
      <c r="BZ19" s="12"/>
      <c r="CA19" s="12">
        <f t="shared" si="2"/>
        <v>0</v>
      </c>
      <c r="CB19" s="12"/>
      <c r="CC19" s="12">
        <f t="shared" si="24"/>
        <v>0</v>
      </c>
      <c r="CD19" s="12"/>
      <c r="CE19" s="12">
        <f t="shared" si="25"/>
        <v>0</v>
      </c>
      <c r="CF19" s="12"/>
      <c r="CG19" s="12">
        <f t="shared" si="3"/>
        <v>0</v>
      </c>
      <c r="CH19" s="12"/>
      <c r="CI19" s="12">
        <f t="shared" si="26"/>
        <v>0</v>
      </c>
      <c r="CJ19" s="12"/>
      <c r="CK19" s="12">
        <f t="shared" si="27"/>
        <v>0</v>
      </c>
      <c r="CL19" s="12"/>
      <c r="CM19" s="12">
        <f t="shared" si="4"/>
        <v>0</v>
      </c>
      <c r="CN19" s="12"/>
      <c r="CO19" s="12">
        <f t="shared" si="28"/>
        <v>0</v>
      </c>
      <c r="CP19" s="12"/>
      <c r="CQ19" s="12">
        <f t="shared" si="29"/>
        <v>0</v>
      </c>
      <c r="CR19" s="12"/>
      <c r="CS19" s="12">
        <f t="shared" si="5"/>
        <v>0</v>
      </c>
      <c r="CT19" s="12"/>
      <c r="CU19" s="12">
        <f t="shared" si="30"/>
        <v>0</v>
      </c>
      <c r="CV19" s="12"/>
      <c r="CW19" s="12">
        <f t="shared" si="31"/>
        <v>0</v>
      </c>
      <c r="CX19" s="12"/>
      <c r="CY19" s="12">
        <f t="shared" si="6"/>
        <v>0</v>
      </c>
      <c r="CZ19" s="12"/>
      <c r="DA19" s="12">
        <f t="shared" si="32"/>
        <v>0</v>
      </c>
      <c r="DB19" s="12"/>
      <c r="DC19" s="12">
        <f t="shared" si="33"/>
        <v>0</v>
      </c>
      <c r="DD19" s="12"/>
      <c r="DE19" s="12">
        <f t="shared" si="7"/>
        <v>0</v>
      </c>
      <c r="DF19" s="27"/>
      <c r="DG19" s="51">
        <f t="shared" si="8"/>
        <v>8</v>
      </c>
      <c r="DH19" s="60" t="str">
        <f t="shared" si="34"/>
        <v>ICK</v>
      </c>
      <c r="DI19" s="70">
        <f t="shared" si="35"/>
        <v>9E-10</v>
      </c>
      <c r="DJ19" s="61">
        <f t="shared" si="9"/>
        <v>0</v>
      </c>
      <c r="DK19" s="61">
        <f t="shared" si="9"/>
        <v>0</v>
      </c>
      <c r="DL19" s="61">
        <f t="shared" si="9"/>
        <v>0</v>
      </c>
      <c r="DM19" s="61">
        <f t="shared" si="9"/>
        <v>0</v>
      </c>
      <c r="DN19" s="61">
        <f t="shared" si="9"/>
        <v>0</v>
      </c>
      <c r="DO19" s="61">
        <f t="shared" si="10"/>
        <v>0</v>
      </c>
      <c r="DP19" s="61">
        <f t="shared" si="36"/>
        <v>0</v>
      </c>
      <c r="DQ19" s="46">
        <f t="shared" si="11"/>
        <v>0</v>
      </c>
      <c r="DR19" s="46">
        <f t="shared" si="12"/>
        <v>0</v>
      </c>
      <c r="DS19" s="46">
        <f t="shared" si="13"/>
        <v>0</v>
      </c>
      <c r="DT19" s="46">
        <f t="shared" si="14"/>
        <v>0</v>
      </c>
      <c r="DU19" s="46">
        <f t="shared" si="15"/>
        <v>0</v>
      </c>
      <c r="DV19" s="46">
        <f t="shared" si="15"/>
        <v>0</v>
      </c>
      <c r="DW19" s="46">
        <f t="shared" si="16"/>
        <v>0</v>
      </c>
      <c r="DX19" s="68">
        <f t="shared" si="37"/>
        <v>0</v>
      </c>
      <c r="DY19" s="53">
        <f>S8</f>
        <v>0</v>
      </c>
      <c r="DZ19" s="53">
        <f>S7</f>
        <v>0</v>
      </c>
      <c r="EA19" s="53">
        <f>S6</f>
        <v>0</v>
      </c>
      <c r="EB19" s="53">
        <f>S5</f>
        <v>0</v>
      </c>
      <c r="EC19" s="53">
        <f>S4</f>
        <v>0</v>
      </c>
      <c r="ED19" s="53">
        <f>S3</f>
        <v>0</v>
      </c>
      <c r="EE19" s="53">
        <f t="shared" si="17"/>
        <v>0</v>
      </c>
      <c r="EF19" s="69">
        <f t="shared" si="38"/>
        <v>0</v>
      </c>
      <c r="EH19" s="28"/>
      <c r="EI19" s="30"/>
      <c r="EJ19" s="30"/>
      <c r="EK19" s="30"/>
      <c r="EL19" s="278">
        <v>9</v>
      </c>
      <c r="EM19" s="60" t="str">
        <f t="shared" si="65"/>
        <v>HURACÀ</v>
      </c>
      <c r="EN19" s="66">
        <f t="shared" si="39"/>
        <v>8E-10</v>
      </c>
      <c r="EO19" s="125">
        <f t="shared" si="40"/>
        <v>0</v>
      </c>
      <c r="EP19" s="125">
        <f t="shared" si="41"/>
        <v>0</v>
      </c>
      <c r="EQ19" s="125">
        <f t="shared" si="42"/>
        <v>0</v>
      </c>
      <c r="ER19" s="125">
        <f t="shared" si="43"/>
        <v>0</v>
      </c>
      <c r="ES19" s="61">
        <f t="shared" si="44"/>
        <v>0</v>
      </c>
      <c r="ET19" s="61">
        <f t="shared" si="45"/>
        <v>0</v>
      </c>
      <c r="EU19" s="200">
        <f t="shared" si="46"/>
        <v>0</v>
      </c>
      <c r="EV19" s="128">
        <f t="shared" si="47"/>
        <v>0</v>
      </c>
      <c r="EW19" s="46">
        <f t="shared" si="48"/>
        <v>0</v>
      </c>
      <c r="EX19" s="46">
        <f t="shared" si="49"/>
        <v>0</v>
      </c>
      <c r="EY19" s="46">
        <f t="shared" si="50"/>
        <v>0</v>
      </c>
      <c r="EZ19" s="46">
        <f t="shared" si="51"/>
        <v>0</v>
      </c>
      <c r="FA19" s="46">
        <f t="shared" si="52"/>
        <v>0</v>
      </c>
      <c r="FB19" s="46">
        <f t="shared" si="53"/>
        <v>0</v>
      </c>
      <c r="FC19" s="129">
        <f t="shared" si="54"/>
        <v>0</v>
      </c>
      <c r="FD19" s="132">
        <f t="shared" si="55"/>
        <v>0</v>
      </c>
      <c r="FE19" s="53">
        <f t="shared" si="56"/>
        <v>0</v>
      </c>
      <c r="FF19" s="53">
        <f t="shared" si="57"/>
        <v>0</v>
      </c>
      <c r="FG19" s="53">
        <f t="shared" si="58"/>
        <v>0</v>
      </c>
      <c r="FH19" s="53">
        <f t="shared" si="59"/>
        <v>0</v>
      </c>
      <c r="FI19" s="53">
        <f t="shared" si="60"/>
        <v>0</v>
      </c>
      <c r="FJ19" s="53">
        <f t="shared" si="61"/>
        <v>0</v>
      </c>
      <c r="FK19" s="133">
        <f t="shared" si="62"/>
        <v>0</v>
      </c>
      <c r="FL19" s="198">
        <f t="shared" si="18"/>
        <v>-8E-10</v>
      </c>
      <c r="FO19" s="135"/>
      <c r="FP19" s="295"/>
      <c r="FQ19" s="295"/>
      <c r="FR19" s="293" t="str">
        <f t="shared" si="63"/>
        <v>PALLEJÀ</v>
      </c>
      <c r="FS19" s="294" t="str">
        <f t="shared" si="63"/>
        <v>HURACÀ</v>
      </c>
      <c r="FT19" s="167"/>
      <c r="FU19" s="167"/>
      <c r="FV19" s="168"/>
      <c r="FW19" s="295"/>
      <c r="FX19" s="295"/>
      <c r="FY19" s="296" t="str">
        <f>GN30</f>
        <v>BRASILIA</v>
      </c>
      <c r="FZ19" s="297" t="str">
        <f>GN37</f>
        <v>PALLEJÀ</v>
      </c>
      <c r="GA19" s="167"/>
      <c r="GB19" s="167"/>
      <c r="GC19" s="169"/>
      <c r="GD19" s="295"/>
      <c r="GE19" s="295"/>
      <c r="GF19" s="296" t="str">
        <f>GN37</f>
        <v>PALLEJÀ</v>
      </c>
      <c r="GG19" s="297" t="str">
        <f t="shared" si="66"/>
        <v>PEÑAROL</v>
      </c>
      <c r="GH19" s="167"/>
      <c r="GI19" s="167"/>
      <c r="GJ19" s="162"/>
      <c r="GL19" s="162"/>
      <c r="GM19" s="275">
        <v>37</v>
      </c>
      <c r="GN19" s="276" t="s">
        <v>112</v>
      </c>
      <c r="GO19" s="274" t="s">
        <v>112</v>
      </c>
    </row>
    <row r="20" spans="1:197" ht="12" customHeight="1" thickBot="1">
      <c r="A20">
        <v>10</v>
      </c>
      <c r="B20" s="189" t="s">
        <v>355</v>
      </c>
      <c r="C20" s="192"/>
      <c r="D20" s="193"/>
      <c r="E20" s="192"/>
      <c r="F20" s="193"/>
      <c r="G20" s="192"/>
      <c r="H20" s="193"/>
      <c r="I20" s="192"/>
      <c r="J20" s="193"/>
      <c r="K20" s="192"/>
      <c r="L20" s="193"/>
      <c r="M20" s="192"/>
      <c r="N20" s="193"/>
      <c r="O20" s="192"/>
      <c r="P20" s="193"/>
      <c r="Q20" s="192"/>
      <c r="R20" s="193"/>
      <c r="S20" s="192"/>
      <c r="T20" s="193"/>
      <c r="U20" s="191"/>
      <c r="V20" s="196"/>
      <c r="W20" s="192"/>
      <c r="X20" s="193"/>
      <c r="Y20" s="192"/>
      <c r="Z20" s="193"/>
      <c r="AA20" s="192"/>
      <c r="AB20" s="193"/>
      <c r="AC20" s="192"/>
      <c r="AD20" s="193"/>
      <c r="AE20" s="192"/>
      <c r="AF20" s="193"/>
      <c r="AG20" s="192"/>
      <c r="AH20" s="193"/>
      <c r="AI20" s="55"/>
      <c r="AJ20" s="56"/>
      <c r="AK20" s="55"/>
      <c r="AL20" s="56"/>
      <c r="AM20" s="55"/>
      <c r="AN20" s="56"/>
      <c r="AO20" s="55"/>
      <c r="AP20" s="56"/>
      <c r="AQ20" s="55"/>
      <c r="AR20" s="56"/>
      <c r="AS20" s="55"/>
      <c r="AT20" s="56"/>
      <c r="AU20" s="55"/>
      <c r="AV20" s="56"/>
      <c r="AW20" s="55"/>
      <c r="AX20" s="57"/>
      <c r="AY20" s="55"/>
      <c r="AZ20" s="57"/>
      <c r="BA20" s="55"/>
      <c r="BB20" s="57"/>
      <c r="BC20" s="55"/>
      <c r="BD20" s="57"/>
      <c r="BE20" s="55"/>
      <c r="BF20" s="57"/>
      <c r="BG20" s="55"/>
      <c r="BH20" s="57"/>
      <c r="BI20" s="55"/>
      <c r="BJ20" s="57"/>
      <c r="BK20" s="26">
        <f t="shared" si="19"/>
        <v>0</v>
      </c>
      <c r="BL20" s="12"/>
      <c r="BM20" s="12">
        <f t="shared" si="19"/>
        <v>0</v>
      </c>
      <c r="BN20" s="12"/>
      <c r="BO20" s="12">
        <f t="shared" si="0"/>
        <v>0</v>
      </c>
      <c r="BP20" s="12"/>
      <c r="BQ20" s="12">
        <f t="shared" si="20"/>
        <v>0</v>
      </c>
      <c r="BR20" s="12"/>
      <c r="BS20" s="12">
        <f t="shared" si="21"/>
        <v>0</v>
      </c>
      <c r="BT20" s="12"/>
      <c r="BU20" s="12">
        <f t="shared" si="1"/>
        <v>0</v>
      </c>
      <c r="BV20" s="12"/>
      <c r="BW20" s="12">
        <f t="shared" si="22"/>
        <v>0</v>
      </c>
      <c r="BX20" s="12"/>
      <c r="BY20" s="12">
        <f t="shared" si="23"/>
        <v>0</v>
      </c>
      <c r="BZ20" s="12"/>
      <c r="CA20" s="12">
        <f t="shared" si="2"/>
        <v>0</v>
      </c>
      <c r="CB20" s="12"/>
      <c r="CC20" s="12">
        <f t="shared" si="24"/>
        <v>0</v>
      </c>
      <c r="CD20" s="12"/>
      <c r="CE20" s="12">
        <f t="shared" si="25"/>
        <v>0</v>
      </c>
      <c r="CF20" s="12"/>
      <c r="CG20" s="12">
        <f t="shared" si="3"/>
        <v>0</v>
      </c>
      <c r="CH20" s="12"/>
      <c r="CI20" s="12">
        <f t="shared" si="26"/>
        <v>0</v>
      </c>
      <c r="CJ20" s="12"/>
      <c r="CK20" s="12">
        <f t="shared" si="27"/>
        <v>0</v>
      </c>
      <c r="CL20" s="12"/>
      <c r="CM20" s="12">
        <f t="shared" si="4"/>
        <v>0</v>
      </c>
      <c r="CN20" s="12"/>
      <c r="CO20" s="12">
        <f t="shared" si="28"/>
        <v>0</v>
      </c>
      <c r="CP20" s="12"/>
      <c r="CQ20" s="12">
        <f t="shared" si="29"/>
        <v>0</v>
      </c>
      <c r="CR20" s="12"/>
      <c r="CS20" s="12">
        <f t="shared" si="5"/>
        <v>0</v>
      </c>
      <c r="CT20" s="12"/>
      <c r="CU20" s="12">
        <f t="shared" si="30"/>
        <v>0</v>
      </c>
      <c r="CV20" s="12"/>
      <c r="CW20" s="12">
        <f t="shared" si="31"/>
        <v>0</v>
      </c>
      <c r="CX20" s="12"/>
      <c r="CY20" s="12">
        <f t="shared" si="6"/>
        <v>0</v>
      </c>
      <c r="CZ20" s="12"/>
      <c r="DA20" s="12">
        <f t="shared" si="32"/>
        <v>0</v>
      </c>
      <c r="DB20" s="12"/>
      <c r="DC20" s="12">
        <f t="shared" si="33"/>
        <v>0</v>
      </c>
      <c r="DD20" s="12"/>
      <c r="DE20" s="12">
        <f t="shared" si="7"/>
        <v>0</v>
      </c>
      <c r="DF20" s="27"/>
      <c r="DG20" s="51">
        <f t="shared" si="8"/>
        <v>7</v>
      </c>
      <c r="DH20" s="60" t="str">
        <f t="shared" si="34"/>
        <v>NÀSTIC</v>
      </c>
      <c r="DI20" s="70">
        <f t="shared" si="35"/>
        <v>1E-09</v>
      </c>
      <c r="DJ20" s="61">
        <f t="shared" si="9"/>
        <v>0</v>
      </c>
      <c r="DK20" s="61">
        <f t="shared" si="9"/>
        <v>0</v>
      </c>
      <c r="DL20" s="61">
        <f t="shared" si="9"/>
        <v>0</v>
      </c>
      <c r="DM20" s="61">
        <f t="shared" si="9"/>
        <v>0</v>
      </c>
      <c r="DN20" s="61">
        <f t="shared" si="9"/>
        <v>0</v>
      </c>
      <c r="DO20" s="61">
        <f t="shared" si="10"/>
        <v>0</v>
      </c>
      <c r="DP20" s="61">
        <f t="shared" si="36"/>
        <v>0</v>
      </c>
      <c r="DQ20" s="46">
        <f t="shared" si="11"/>
        <v>0</v>
      </c>
      <c r="DR20" s="46">
        <f t="shared" si="12"/>
        <v>0</v>
      </c>
      <c r="DS20" s="46">
        <f t="shared" si="13"/>
        <v>0</v>
      </c>
      <c r="DT20" s="46">
        <f t="shared" si="14"/>
        <v>0</v>
      </c>
      <c r="DU20" s="46">
        <f t="shared" si="15"/>
        <v>0</v>
      </c>
      <c r="DV20" s="46">
        <f t="shared" si="15"/>
        <v>0</v>
      </c>
      <c r="DW20" s="46">
        <f t="shared" si="16"/>
        <v>0</v>
      </c>
      <c r="DX20" s="68">
        <f t="shared" si="37"/>
        <v>0</v>
      </c>
      <c r="DY20" s="53">
        <f>U8</f>
        <v>0</v>
      </c>
      <c r="DZ20" s="53">
        <f>U7</f>
        <v>0</v>
      </c>
      <c r="EA20" s="53">
        <f>U6</f>
        <v>0</v>
      </c>
      <c r="EB20" s="53">
        <f>U5</f>
        <v>0</v>
      </c>
      <c r="EC20" s="53">
        <f>U4</f>
        <v>0</v>
      </c>
      <c r="ED20" s="53">
        <f>U3</f>
        <v>0</v>
      </c>
      <c r="EE20" s="53">
        <f t="shared" si="17"/>
        <v>0</v>
      </c>
      <c r="EF20" s="69">
        <f t="shared" si="38"/>
        <v>0</v>
      </c>
      <c r="EH20" s="28"/>
      <c r="EI20" s="30"/>
      <c r="EJ20" s="30"/>
      <c r="EK20" s="30"/>
      <c r="EL20" s="278">
        <v>10</v>
      </c>
      <c r="EM20" s="201" t="str">
        <f t="shared" si="65"/>
        <v>EMPÚRIES</v>
      </c>
      <c r="EN20" s="202">
        <f t="shared" si="39"/>
        <v>7E-10</v>
      </c>
      <c r="EO20" s="203">
        <f t="shared" si="40"/>
        <v>0</v>
      </c>
      <c r="EP20" s="203">
        <f t="shared" si="41"/>
        <v>0</v>
      </c>
      <c r="EQ20" s="203">
        <f t="shared" si="42"/>
        <v>0</v>
      </c>
      <c r="ER20" s="203">
        <f t="shared" si="43"/>
        <v>0</v>
      </c>
      <c r="ES20" s="204">
        <f t="shared" si="44"/>
        <v>0</v>
      </c>
      <c r="ET20" s="204">
        <f t="shared" si="45"/>
        <v>0</v>
      </c>
      <c r="EU20" s="205">
        <f t="shared" si="46"/>
        <v>0</v>
      </c>
      <c r="EV20" s="206">
        <f t="shared" si="47"/>
        <v>0</v>
      </c>
      <c r="EW20" s="203">
        <f t="shared" si="48"/>
        <v>0</v>
      </c>
      <c r="EX20" s="203">
        <f t="shared" si="49"/>
        <v>0</v>
      </c>
      <c r="EY20" s="203">
        <f t="shared" si="50"/>
        <v>0</v>
      </c>
      <c r="EZ20" s="203">
        <f t="shared" si="51"/>
        <v>0</v>
      </c>
      <c r="FA20" s="203">
        <f t="shared" si="52"/>
        <v>0</v>
      </c>
      <c r="FB20" s="203">
        <f t="shared" si="53"/>
        <v>0</v>
      </c>
      <c r="FC20" s="207">
        <f t="shared" si="54"/>
        <v>0</v>
      </c>
      <c r="FD20" s="206">
        <f t="shared" si="55"/>
        <v>0</v>
      </c>
      <c r="FE20" s="203">
        <f t="shared" si="56"/>
        <v>0</v>
      </c>
      <c r="FF20" s="203">
        <f t="shared" si="57"/>
        <v>0</v>
      </c>
      <c r="FG20" s="203">
        <f t="shared" si="58"/>
        <v>0</v>
      </c>
      <c r="FH20" s="203">
        <f t="shared" si="59"/>
        <v>0</v>
      </c>
      <c r="FI20" s="203">
        <f t="shared" si="60"/>
        <v>0</v>
      </c>
      <c r="FJ20" s="203">
        <f t="shared" si="61"/>
        <v>0</v>
      </c>
      <c r="FK20" s="207">
        <f t="shared" si="62"/>
        <v>0</v>
      </c>
      <c r="FL20" s="208">
        <f t="shared" si="18"/>
        <v>-7E-10</v>
      </c>
      <c r="FO20" s="135"/>
      <c r="FP20" s="170"/>
      <c r="FQ20" s="170"/>
      <c r="FR20" s="171"/>
      <c r="FV20" s="170"/>
      <c r="FW20" s="170"/>
      <c r="FX20" s="170"/>
      <c r="FY20" s="171"/>
      <c r="FZ20" s="171"/>
      <c r="GA20" s="169"/>
      <c r="GB20" s="169"/>
      <c r="GC20" s="169"/>
      <c r="GD20" s="170"/>
      <c r="GE20" s="170"/>
      <c r="GF20" s="171"/>
      <c r="GG20" s="171"/>
      <c r="GH20" s="169"/>
      <c r="GI20" s="169"/>
      <c r="GJ20" s="162"/>
      <c r="GL20" s="162"/>
      <c r="GM20" s="275">
        <v>59</v>
      </c>
      <c r="GN20" s="276" t="s">
        <v>120</v>
      </c>
      <c r="GO20" s="274" t="s">
        <v>120</v>
      </c>
    </row>
    <row r="21" spans="1:197" ht="12" customHeight="1" thickBot="1">
      <c r="A21">
        <v>11</v>
      </c>
      <c r="B21" s="189" t="s">
        <v>340</v>
      </c>
      <c r="C21" s="310"/>
      <c r="D21" s="311"/>
      <c r="E21" s="310"/>
      <c r="F21" s="311"/>
      <c r="G21" s="310"/>
      <c r="H21" s="311"/>
      <c r="I21" s="310"/>
      <c r="J21" s="311"/>
      <c r="K21" s="310"/>
      <c r="L21" s="311"/>
      <c r="M21" s="310"/>
      <c r="N21" s="311"/>
      <c r="O21" s="310"/>
      <c r="P21" s="311"/>
      <c r="Q21" s="310"/>
      <c r="R21" s="311"/>
      <c r="S21" s="310"/>
      <c r="T21" s="311"/>
      <c r="U21" s="310"/>
      <c r="V21" s="311"/>
      <c r="W21" s="191"/>
      <c r="X21" s="196"/>
      <c r="Y21" s="310"/>
      <c r="Z21" s="311"/>
      <c r="AA21" s="310"/>
      <c r="AB21" s="311"/>
      <c r="AC21" s="310"/>
      <c r="AD21" s="311"/>
      <c r="AE21" s="310"/>
      <c r="AF21" s="311"/>
      <c r="AG21" s="310"/>
      <c r="AH21" s="311"/>
      <c r="AI21" s="7"/>
      <c r="AJ21" s="8"/>
      <c r="AK21" s="4"/>
      <c r="AL21" s="5"/>
      <c r="AM21" s="4"/>
      <c r="AN21" s="5"/>
      <c r="AO21" s="4"/>
      <c r="AP21" s="5"/>
      <c r="AQ21" s="4"/>
      <c r="AR21" s="5"/>
      <c r="AS21" s="4"/>
      <c r="AT21" s="5"/>
      <c r="AU21" s="4"/>
      <c r="AV21" s="5"/>
      <c r="AW21" s="4"/>
      <c r="AX21" s="6"/>
      <c r="AY21" s="4"/>
      <c r="AZ21" s="6"/>
      <c r="BA21" s="4"/>
      <c r="BB21" s="6"/>
      <c r="BC21" s="4"/>
      <c r="BD21" s="6"/>
      <c r="BE21" s="4"/>
      <c r="BF21" s="6"/>
      <c r="BG21" s="4"/>
      <c r="BH21" s="6"/>
      <c r="BI21" s="4"/>
      <c r="BJ21" s="6"/>
      <c r="BK21" s="26">
        <f t="shared" si="19"/>
        <v>0</v>
      </c>
      <c r="BL21" s="12"/>
      <c r="BM21" s="12">
        <f t="shared" si="19"/>
        <v>0</v>
      </c>
      <c r="BN21" s="12"/>
      <c r="BO21" s="12">
        <f t="shared" si="0"/>
        <v>0</v>
      </c>
      <c r="BP21" s="12"/>
      <c r="BQ21" s="12">
        <f t="shared" si="20"/>
        <v>0</v>
      </c>
      <c r="BR21" s="12"/>
      <c r="BS21" s="12">
        <f t="shared" si="21"/>
        <v>0</v>
      </c>
      <c r="BT21" s="12"/>
      <c r="BU21" s="12">
        <f t="shared" si="1"/>
        <v>0</v>
      </c>
      <c r="BV21" s="12"/>
      <c r="BW21" s="12">
        <f t="shared" si="22"/>
        <v>0</v>
      </c>
      <c r="BX21" s="12"/>
      <c r="BY21" s="12">
        <f t="shared" si="23"/>
        <v>0</v>
      </c>
      <c r="BZ21" s="12"/>
      <c r="CA21" s="12">
        <f t="shared" si="2"/>
        <v>0</v>
      </c>
      <c r="CB21" s="12"/>
      <c r="CC21" s="12">
        <f t="shared" si="24"/>
        <v>0</v>
      </c>
      <c r="CD21" s="12"/>
      <c r="CE21" s="12">
        <f t="shared" si="25"/>
        <v>0</v>
      </c>
      <c r="CF21" s="12"/>
      <c r="CG21" s="12">
        <f t="shared" si="3"/>
        <v>0</v>
      </c>
      <c r="CH21" s="12"/>
      <c r="CI21" s="12">
        <f t="shared" si="26"/>
        <v>0</v>
      </c>
      <c r="CJ21" s="12"/>
      <c r="CK21" s="12">
        <f t="shared" si="27"/>
        <v>0</v>
      </c>
      <c r="CL21" s="12"/>
      <c r="CM21" s="12">
        <f t="shared" si="4"/>
        <v>0</v>
      </c>
      <c r="CN21" s="12"/>
      <c r="CO21" s="12">
        <f t="shared" si="28"/>
        <v>0</v>
      </c>
      <c r="CP21" s="12"/>
      <c r="CQ21" s="12">
        <f t="shared" si="29"/>
        <v>0</v>
      </c>
      <c r="CR21" s="12"/>
      <c r="CS21" s="12">
        <f t="shared" si="5"/>
        <v>0</v>
      </c>
      <c r="CT21" s="12"/>
      <c r="CU21" s="12">
        <f t="shared" si="30"/>
        <v>0</v>
      </c>
      <c r="CV21" s="12"/>
      <c r="CW21" s="12">
        <f t="shared" si="31"/>
        <v>0</v>
      </c>
      <c r="CX21" s="12"/>
      <c r="CY21" s="12">
        <f t="shared" si="6"/>
        <v>0</v>
      </c>
      <c r="CZ21" s="12"/>
      <c r="DA21" s="12">
        <f t="shared" si="32"/>
        <v>0</v>
      </c>
      <c r="DB21" s="12"/>
      <c r="DC21" s="12">
        <f t="shared" si="33"/>
        <v>0</v>
      </c>
      <c r="DD21" s="12"/>
      <c r="DE21" s="12">
        <f t="shared" si="7"/>
        <v>0</v>
      </c>
      <c r="DF21" s="27"/>
      <c r="DG21" s="51">
        <f t="shared" si="8"/>
        <v>6</v>
      </c>
      <c r="DH21" s="60" t="str">
        <f t="shared" si="34"/>
        <v>NUCA</v>
      </c>
      <c r="DI21" s="70">
        <f t="shared" si="35"/>
        <v>1.1E-09</v>
      </c>
      <c r="DJ21" s="61">
        <f t="shared" si="9"/>
        <v>0</v>
      </c>
      <c r="DK21" s="61">
        <f t="shared" si="9"/>
        <v>0</v>
      </c>
      <c r="DL21" s="61">
        <f t="shared" si="9"/>
        <v>0</v>
      </c>
      <c r="DM21" s="61">
        <f t="shared" si="9"/>
        <v>0</v>
      </c>
      <c r="DN21" s="61">
        <f t="shared" si="9"/>
        <v>0</v>
      </c>
      <c r="DO21" s="61">
        <f t="shared" si="10"/>
        <v>0</v>
      </c>
      <c r="DP21" s="61">
        <f t="shared" si="36"/>
        <v>0</v>
      </c>
      <c r="DQ21" s="46">
        <f t="shared" si="11"/>
        <v>0</v>
      </c>
      <c r="DR21" s="46">
        <f t="shared" si="12"/>
        <v>0</v>
      </c>
      <c r="DS21" s="46">
        <f t="shared" si="13"/>
        <v>0</v>
      </c>
      <c r="DT21" s="46">
        <f t="shared" si="14"/>
        <v>0</v>
      </c>
      <c r="DU21" s="46">
        <f t="shared" si="15"/>
        <v>0</v>
      </c>
      <c r="DV21" s="46">
        <f t="shared" si="15"/>
        <v>0</v>
      </c>
      <c r="DW21" s="46">
        <f t="shared" si="16"/>
        <v>0</v>
      </c>
      <c r="DX21" s="68">
        <f t="shared" si="37"/>
        <v>0</v>
      </c>
      <c r="DY21" s="53">
        <f>W8</f>
        <v>0</v>
      </c>
      <c r="DZ21" s="53">
        <f>W7</f>
        <v>0</v>
      </c>
      <c r="EA21" s="53">
        <f>W6</f>
        <v>0</v>
      </c>
      <c r="EB21" s="53">
        <f>W5</f>
        <v>0</v>
      </c>
      <c r="EC21" s="53">
        <f>W4</f>
        <v>0</v>
      </c>
      <c r="ED21" s="53">
        <f>W3</f>
        <v>0</v>
      </c>
      <c r="EE21" s="53">
        <f t="shared" si="17"/>
        <v>0</v>
      </c>
      <c r="EF21" s="69">
        <f t="shared" si="38"/>
        <v>0</v>
      </c>
      <c r="EH21" s="28"/>
      <c r="EI21" s="30"/>
      <c r="EJ21" s="30"/>
      <c r="EK21" s="30"/>
      <c r="EL21" s="278">
        <v>11</v>
      </c>
      <c r="EM21" s="60" t="str">
        <f t="shared" si="65"/>
        <v>EGARA</v>
      </c>
      <c r="EN21" s="66">
        <f t="shared" si="39"/>
        <v>6E-10</v>
      </c>
      <c r="EO21" s="125">
        <f t="shared" si="40"/>
        <v>0</v>
      </c>
      <c r="EP21" s="125">
        <f t="shared" si="41"/>
        <v>0</v>
      </c>
      <c r="EQ21" s="125">
        <f t="shared" si="42"/>
        <v>0</v>
      </c>
      <c r="ER21" s="125">
        <f t="shared" si="43"/>
        <v>0</v>
      </c>
      <c r="ES21" s="61">
        <f t="shared" si="44"/>
        <v>0</v>
      </c>
      <c r="ET21" s="61">
        <f t="shared" si="45"/>
        <v>0</v>
      </c>
      <c r="EU21" s="200">
        <f t="shared" si="46"/>
        <v>0</v>
      </c>
      <c r="EV21" s="128">
        <f t="shared" si="47"/>
        <v>0</v>
      </c>
      <c r="EW21" s="46">
        <f t="shared" si="48"/>
        <v>0</v>
      </c>
      <c r="EX21" s="46">
        <f t="shared" si="49"/>
        <v>0</v>
      </c>
      <c r="EY21" s="46">
        <f t="shared" si="50"/>
        <v>0</v>
      </c>
      <c r="EZ21" s="46">
        <f t="shared" si="51"/>
        <v>0</v>
      </c>
      <c r="FA21" s="46">
        <f t="shared" si="52"/>
        <v>0</v>
      </c>
      <c r="FB21" s="46">
        <f t="shared" si="53"/>
        <v>0</v>
      </c>
      <c r="FC21" s="129">
        <f t="shared" si="54"/>
        <v>0</v>
      </c>
      <c r="FD21" s="132">
        <f t="shared" si="55"/>
        <v>0</v>
      </c>
      <c r="FE21" s="53">
        <f t="shared" si="56"/>
        <v>0</v>
      </c>
      <c r="FF21" s="53">
        <f t="shared" si="57"/>
        <v>0</v>
      </c>
      <c r="FG21" s="53">
        <f t="shared" si="58"/>
        <v>0</v>
      </c>
      <c r="FH21" s="53">
        <f t="shared" si="59"/>
        <v>0</v>
      </c>
      <c r="FI21" s="53">
        <f t="shared" si="60"/>
        <v>0</v>
      </c>
      <c r="FJ21" s="53">
        <f t="shared" si="61"/>
        <v>0</v>
      </c>
      <c r="FK21" s="133">
        <f t="shared" si="62"/>
        <v>0</v>
      </c>
      <c r="FL21" s="198">
        <f t="shared" si="18"/>
        <v>-6E-10</v>
      </c>
      <c r="FO21" s="135"/>
      <c r="FP21" s="282" t="s">
        <v>54</v>
      </c>
      <c r="FQ21" s="283">
        <v>4</v>
      </c>
      <c r="FR21" s="156">
        <f>GF11+7</f>
        <v>43892</v>
      </c>
      <c r="FS21" s="157">
        <f>GG11+7</f>
        <v>44004</v>
      </c>
      <c r="FT21" s="158" t="s">
        <v>54</v>
      </c>
      <c r="FU21" s="159">
        <v>19</v>
      </c>
      <c r="FV21" s="160"/>
      <c r="FW21" s="282" t="s">
        <v>54</v>
      </c>
      <c r="FX21" s="283">
        <v>5</v>
      </c>
      <c r="FY21" s="156">
        <f>FR21+7</f>
        <v>43899</v>
      </c>
      <c r="FZ21" s="157">
        <f>FS21+7</f>
        <v>44011</v>
      </c>
      <c r="GA21" s="158" t="s">
        <v>54</v>
      </c>
      <c r="GB21" s="159" t="s">
        <v>56</v>
      </c>
      <c r="GC21" s="161"/>
      <c r="GD21" s="154" t="s">
        <v>54</v>
      </c>
      <c r="GE21" s="155" t="s">
        <v>57</v>
      </c>
      <c r="GF21" s="156">
        <f>FY21+7</f>
        <v>43906</v>
      </c>
      <c r="GG21" s="157">
        <f>FZ21+91</f>
        <v>44102</v>
      </c>
      <c r="GH21" s="158" t="s">
        <v>54</v>
      </c>
      <c r="GI21" s="159" t="s">
        <v>58</v>
      </c>
      <c r="GJ21" s="162"/>
      <c r="GL21" s="162"/>
      <c r="GM21" s="275">
        <v>75</v>
      </c>
      <c r="GN21" s="276" t="s">
        <v>290</v>
      </c>
      <c r="GO21" s="274" t="s">
        <v>290</v>
      </c>
    </row>
    <row r="22" spans="1:197" ht="12" customHeight="1" thickBot="1">
      <c r="A22">
        <v>12</v>
      </c>
      <c r="B22" s="189" t="s">
        <v>341</v>
      </c>
      <c r="C22" s="192"/>
      <c r="D22" s="193"/>
      <c r="E22" s="192"/>
      <c r="F22" s="193"/>
      <c r="G22" s="192"/>
      <c r="H22" s="193"/>
      <c r="I22" s="192"/>
      <c r="J22" s="193"/>
      <c r="K22" s="192"/>
      <c r="L22" s="193"/>
      <c r="M22" s="192"/>
      <c r="N22" s="193"/>
      <c r="O22" s="192"/>
      <c r="P22" s="193"/>
      <c r="Q22" s="192"/>
      <c r="R22" s="193"/>
      <c r="S22" s="192"/>
      <c r="T22" s="193"/>
      <c r="U22" s="192"/>
      <c r="V22" s="193"/>
      <c r="W22" s="192"/>
      <c r="X22" s="193"/>
      <c r="Y22" s="191"/>
      <c r="Z22" s="196"/>
      <c r="AA22" s="192"/>
      <c r="AB22" s="193"/>
      <c r="AC22" s="192"/>
      <c r="AD22" s="193"/>
      <c r="AE22" s="192"/>
      <c r="AF22" s="193"/>
      <c r="AG22" s="192"/>
      <c r="AH22" s="193"/>
      <c r="AI22" s="55"/>
      <c r="AJ22" s="56"/>
      <c r="AK22" s="55"/>
      <c r="AL22" s="56"/>
      <c r="AM22" s="55"/>
      <c r="AN22" s="56"/>
      <c r="AO22" s="55"/>
      <c r="AP22" s="56"/>
      <c r="AQ22" s="55"/>
      <c r="AR22" s="56"/>
      <c r="AS22" s="55"/>
      <c r="AT22" s="56"/>
      <c r="AU22" s="55"/>
      <c r="AV22" s="56"/>
      <c r="AW22" s="55"/>
      <c r="AX22" s="57"/>
      <c r="AY22" s="55"/>
      <c r="AZ22" s="57"/>
      <c r="BA22" s="55"/>
      <c r="BB22" s="57"/>
      <c r="BC22" s="55"/>
      <c r="BD22" s="57"/>
      <c r="BE22" s="55"/>
      <c r="BF22" s="57"/>
      <c r="BG22" s="55"/>
      <c r="BH22" s="57"/>
      <c r="BI22" s="55"/>
      <c r="BJ22" s="57"/>
      <c r="BK22" s="26">
        <f t="shared" si="19"/>
        <v>0</v>
      </c>
      <c r="BL22" s="12"/>
      <c r="BM22" s="12">
        <f t="shared" si="19"/>
        <v>0</v>
      </c>
      <c r="BN22" s="12"/>
      <c r="BO22" s="12">
        <f t="shared" si="0"/>
        <v>0</v>
      </c>
      <c r="BP22" s="12"/>
      <c r="BQ22" s="12">
        <f t="shared" si="20"/>
        <v>0</v>
      </c>
      <c r="BR22" s="12"/>
      <c r="BS22" s="12">
        <f t="shared" si="21"/>
        <v>0</v>
      </c>
      <c r="BT22" s="12"/>
      <c r="BU22" s="12">
        <f t="shared" si="1"/>
        <v>0</v>
      </c>
      <c r="BV22" s="12"/>
      <c r="BW22" s="12">
        <f t="shared" si="22"/>
        <v>0</v>
      </c>
      <c r="BX22" s="12"/>
      <c r="BY22" s="12">
        <f t="shared" si="23"/>
        <v>0</v>
      </c>
      <c r="BZ22" s="12"/>
      <c r="CA22" s="12">
        <f t="shared" si="2"/>
        <v>0</v>
      </c>
      <c r="CB22" s="12"/>
      <c r="CC22" s="12">
        <f t="shared" si="24"/>
        <v>0</v>
      </c>
      <c r="CD22" s="12"/>
      <c r="CE22" s="12">
        <f t="shared" si="25"/>
        <v>0</v>
      </c>
      <c r="CF22" s="12"/>
      <c r="CG22" s="12">
        <f t="shared" si="3"/>
        <v>0</v>
      </c>
      <c r="CH22" s="12"/>
      <c r="CI22" s="12">
        <f t="shared" si="26"/>
        <v>0</v>
      </c>
      <c r="CJ22" s="12"/>
      <c r="CK22" s="12">
        <f t="shared" si="27"/>
        <v>0</v>
      </c>
      <c r="CL22" s="12"/>
      <c r="CM22" s="12">
        <f t="shared" si="4"/>
        <v>0</v>
      </c>
      <c r="CN22" s="12"/>
      <c r="CO22" s="12">
        <f t="shared" si="28"/>
        <v>0</v>
      </c>
      <c r="CP22" s="12"/>
      <c r="CQ22" s="12">
        <f t="shared" si="29"/>
        <v>0</v>
      </c>
      <c r="CR22" s="12"/>
      <c r="CS22" s="12">
        <f t="shared" si="5"/>
        <v>0</v>
      </c>
      <c r="CT22" s="12"/>
      <c r="CU22" s="12">
        <f t="shared" si="30"/>
        <v>0</v>
      </c>
      <c r="CV22" s="12"/>
      <c r="CW22" s="12">
        <f t="shared" si="31"/>
        <v>0</v>
      </c>
      <c r="CX22" s="12"/>
      <c r="CY22" s="12">
        <f t="shared" si="6"/>
        <v>0</v>
      </c>
      <c r="CZ22" s="12"/>
      <c r="DA22" s="12">
        <f t="shared" si="32"/>
        <v>0</v>
      </c>
      <c r="DB22" s="12"/>
      <c r="DC22" s="12">
        <f t="shared" si="33"/>
        <v>0</v>
      </c>
      <c r="DD22" s="12"/>
      <c r="DE22" s="12">
        <f t="shared" si="7"/>
        <v>0</v>
      </c>
      <c r="DF22" s="27"/>
      <c r="DG22" s="51">
        <f t="shared" si="8"/>
        <v>5</v>
      </c>
      <c r="DH22" s="60" t="str">
        <f t="shared" si="34"/>
        <v>OTAC'S</v>
      </c>
      <c r="DI22" s="70">
        <f t="shared" si="35"/>
        <v>1.2E-09</v>
      </c>
      <c r="DJ22" s="61">
        <f t="shared" si="9"/>
        <v>0</v>
      </c>
      <c r="DK22" s="61">
        <f t="shared" si="9"/>
        <v>0</v>
      </c>
      <c r="DL22" s="61">
        <f t="shared" si="9"/>
        <v>0</v>
      </c>
      <c r="DM22" s="61">
        <f t="shared" si="9"/>
        <v>0</v>
      </c>
      <c r="DN22" s="61">
        <f t="shared" si="9"/>
        <v>0</v>
      </c>
      <c r="DO22" s="61">
        <f t="shared" si="10"/>
        <v>0</v>
      </c>
      <c r="DP22" s="61">
        <f t="shared" si="36"/>
        <v>0</v>
      </c>
      <c r="DQ22" s="46">
        <f t="shared" si="11"/>
        <v>0</v>
      </c>
      <c r="DR22" s="46">
        <f t="shared" si="12"/>
        <v>0</v>
      </c>
      <c r="DS22" s="46">
        <f t="shared" si="13"/>
        <v>0</v>
      </c>
      <c r="DT22" s="46">
        <f t="shared" si="14"/>
        <v>0</v>
      </c>
      <c r="DU22" s="46">
        <f t="shared" si="15"/>
        <v>0</v>
      </c>
      <c r="DV22" s="46">
        <f t="shared" si="15"/>
        <v>0</v>
      </c>
      <c r="DW22" s="46">
        <f t="shared" si="16"/>
        <v>0</v>
      </c>
      <c r="DX22" s="68">
        <f t="shared" si="37"/>
        <v>0</v>
      </c>
      <c r="DY22" s="53">
        <f>Y8</f>
        <v>0</v>
      </c>
      <c r="DZ22" s="53">
        <f>Y7</f>
        <v>0</v>
      </c>
      <c r="EA22" s="53">
        <f>Y6</f>
        <v>0</v>
      </c>
      <c r="EB22" s="53">
        <f>Y5</f>
        <v>0</v>
      </c>
      <c r="EC22" s="53">
        <f>Y4</f>
        <v>0</v>
      </c>
      <c r="ED22" s="53">
        <f>Y3</f>
        <v>0</v>
      </c>
      <c r="EE22" s="53">
        <f t="shared" si="17"/>
        <v>0</v>
      </c>
      <c r="EF22" s="69">
        <f t="shared" si="38"/>
        <v>0</v>
      </c>
      <c r="EH22" s="28"/>
      <c r="EI22" s="30"/>
      <c r="EJ22" s="30"/>
      <c r="EK22" s="30"/>
      <c r="EL22" s="278">
        <v>12</v>
      </c>
      <c r="EM22" s="209" t="str">
        <f t="shared" si="65"/>
        <v>D.TEAM</v>
      </c>
      <c r="EN22" s="210">
        <f t="shared" si="39"/>
        <v>5E-10</v>
      </c>
      <c r="EO22" s="211">
        <f t="shared" si="40"/>
        <v>0</v>
      </c>
      <c r="EP22" s="211">
        <f t="shared" si="41"/>
        <v>0</v>
      </c>
      <c r="EQ22" s="211">
        <f t="shared" si="42"/>
        <v>0</v>
      </c>
      <c r="ER22" s="211">
        <f t="shared" si="43"/>
        <v>0</v>
      </c>
      <c r="ES22" s="212">
        <f t="shared" si="44"/>
        <v>0</v>
      </c>
      <c r="ET22" s="212">
        <f t="shared" si="45"/>
        <v>0</v>
      </c>
      <c r="EU22" s="213">
        <f t="shared" si="46"/>
        <v>0</v>
      </c>
      <c r="EV22" s="214">
        <f t="shared" si="47"/>
        <v>0</v>
      </c>
      <c r="EW22" s="211">
        <f t="shared" si="48"/>
        <v>0</v>
      </c>
      <c r="EX22" s="211">
        <f t="shared" si="49"/>
        <v>0</v>
      </c>
      <c r="EY22" s="211">
        <f t="shared" si="50"/>
        <v>0</v>
      </c>
      <c r="EZ22" s="211">
        <f t="shared" si="51"/>
        <v>0</v>
      </c>
      <c r="FA22" s="211">
        <f t="shared" si="52"/>
        <v>0</v>
      </c>
      <c r="FB22" s="211">
        <f t="shared" si="53"/>
        <v>0</v>
      </c>
      <c r="FC22" s="215">
        <f t="shared" si="54"/>
        <v>0</v>
      </c>
      <c r="FD22" s="214">
        <f t="shared" si="55"/>
        <v>0</v>
      </c>
      <c r="FE22" s="211">
        <f t="shared" si="56"/>
        <v>0</v>
      </c>
      <c r="FF22" s="211">
        <f t="shared" si="57"/>
        <v>0</v>
      </c>
      <c r="FG22" s="211">
        <f t="shared" si="58"/>
        <v>0</v>
      </c>
      <c r="FH22" s="211">
        <f t="shared" si="59"/>
        <v>0</v>
      </c>
      <c r="FI22" s="211">
        <f t="shared" si="60"/>
        <v>0</v>
      </c>
      <c r="FJ22" s="211">
        <f t="shared" si="61"/>
        <v>0</v>
      </c>
      <c r="FK22" s="215">
        <f t="shared" si="62"/>
        <v>0</v>
      </c>
      <c r="FL22" s="216">
        <f t="shared" si="18"/>
        <v>-5E-10</v>
      </c>
      <c r="FO22" s="135"/>
      <c r="FP22" s="292"/>
      <c r="FQ22" s="292"/>
      <c r="FR22" s="293" t="str">
        <f>GO35</f>
        <v>BOTOFUMEIRO</v>
      </c>
      <c r="FS22" s="294" t="str">
        <f>GO36</f>
        <v>PEÑAROL</v>
      </c>
      <c r="FT22" s="164"/>
      <c r="FU22" s="164"/>
      <c r="FV22" s="165"/>
      <c r="FW22" s="292"/>
      <c r="FX22" s="292"/>
      <c r="FY22" s="293" t="str">
        <f>GN32</f>
        <v>ICK</v>
      </c>
      <c r="FZ22" s="294" t="str">
        <f>GN31</f>
        <v>NÀSTIC</v>
      </c>
      <c r="GA22" s="164"/>
      <c r="GB22" s="164"/>
      <c r="GC22" s="165"/>
      <c r="GD22" s="292"/>
      <c r="GE22" s="292"/>
      <c r="GF22" s="293" t="str">
        <f>GO34</f>
        <v>OURAL'S</v>
      </c>
      <c r="GG22" s="294" t="str">
        <f>GO35</f>
        <v>BOTOFUMEIRO</v>
      </c>
      <c r="GH22" s="164"/>
      <c r="GI22" s="164"/>
      <c r="GJ22" s="172"/>
      <c r="GL22" s="173"/>
      <c r="GM22" s="275">
        <v>28</v>
      </c>
      <c r="GN22" s="276" t="s">
        <v>288</v>
      </c>
      <c r="GO22" s="274" t="s">
        <v>288</v>
      </c>
    </row>
    <row r="23" spans="1:197" ht="12" customHeight="1" thickBot="1">
      <c r="A23">
        <v>13</v>
      </c>
      <c r="B23" s="189" t="s">
        <v>329</v>
      </c>
      <c r="C23" s="310"/>
      <c r="D23" s="311"/>
      <c r="E23" s="310"/>
      <c r="F23" s="311"/>
      <c r="G23" s="310"/>
      <c r="H23" s="311"/>
      <c r="I23" s="310"/>
      <c r="J23" s="311"/>
      <c r="K23" s="310"/>
      <c r="L23" s="311"/>
      <c r="M23" s="310"/>
      <c r="N23" s="311"/>
      <c r="O23" s="310"/>
      <c r="P23" s="311"/>
      <c r="Q23" s="310"/>
      <c r="R23" s="311"/>
      <c r="S23" s="310"/>
      <c r="T23" s="311"/>
      <c r="U23" s="310"/>
      <c r="V23" s="311"/>
      <c r="W23" s="310"/>
      <c r="X23" s="311"/>
      <c r="Y23" s="310"/>
      <c r="Z23" s="311"/>
      <c r="AA23" s="191"/>
      <c r="AB23" s="196"/>
      <c r="AC23" s="310"/>
      <c r="AD23" s="311"/>
      <c r="AE23" s="310"/>
      <c r="AF23" s="311"/>
      <c r="AG23" s="310"/>
      <c r="AH23" s="311"/>
      <c r="AI23" s="7"/>
      <c r="AJ23" s="8"/>
      <c r="AK23" s="4"/>
      <c r="AL23" s="5"/>
      <c r="AM23" s="4"/>
      <c r="AN23" s="5"/>
      <c r="AO23" s="4"/>
      <c r="AP23" s="5"/>
      <c r="AQ23" s="4"/>
      <c r="AR23" s="5"/>
      <c r="AS23" s="4"/>
      <c r="AT23" s="5"/>
      <c r="AU23" s="4"/>
      <c r="AV23" s="5"/>
      <c r="AW23" s="4"/>
      <c r="AX23" s="6"/>
      <c r="AY23" s="4"/>
      <c r="AZ23" s="6"/>
      <c r="BA23" s="4"/>
      <c r="BB23" s="6"/>
      <c r="BC23" s="4"/>
      <c r="BD23" s="6"/>
      <c r="BE23" s="4"/>
      <c r="BF23" s="6"/>
      <c r="BG23" s="4"/>
      <c r="BH23" s="6"/>
      <c r="BI23" s="4"/>
      <c r="BJ23" s="6"/>
      <c r="BK23" s="26">
        <f t="shared" si="19"/>
        <v>0</v>
      </c>
      <c r="BL23" s="12"/>
      <c r="BM23" s="12">
        <f t="shared" si="19"/>
        <v>0</v>
      </c>
      <c r="BN23" s="12"/>
      <c r="BO23" s="12">
        <f t="shared" si="0"/>
        <v>0</v>
      </c>
      <c r="BP23" s="12"/>
      <c r="BQ23" s="12">
        <f t="shared" si="20"/>
        <v>0</v>
      </c>
      <c r="BR23" s="12"/>
      <c r="BS23" s="12">
        <f t="shared" si="21"/>
        <v>0</v>
      </c>
      <c r="BT23" s="12"/>
      <c r="BU23" s="12">
        <f t="shared" si="1"/>
        <v>0</v>
      </c>
      <c r="BV23" s="12"/>
      <c r="BW23" s="12">
        <f t="shared" si="22"/>
        <v>0</v>
      </c>
      <c r="BX23" s="12"/>
      <c r="BY23" s="12">
        <f t="shared" si="23"/>
        <v>0</v>
      </c>
      <c r="BZ23" s="12"/>
      <c r="CA23" s="12">
        <f t="shared" si="2"/>
        <v>0</v>
      </c>
      <c r="CB23" s="12"/>
      <c r="CC23" s="12">
        <f t="shared" si="24"/>
        <v>0</v>
      </c>
      <c r="CD23" s="12"/>
      <c r="CE23" s="12">
        <f t="shared" si="25"/>
        <v>0</v>
      </c>
      <c r="CF23" s="12"/>
      <c r="CG23" s="12">
        <f t="shared" si="3"/>
        <v>0</v>
      </c>
      <c r="CH23" s="12"/>
      <c r="CI23" s="12">
        <f t="shared" si="26"/>
        <v>0</v>
      </c>
      <c r="CJ23" s="12"/>
      <c r="CK23" s="12">
        <f t="shared" si="27"/>
        <v>0</v>
      </c>
      <c r="CL23" s="12"/>
      <c r="CM23" s="12">
        <f t="shared" si="4"/>
        <v>0</v>
      </c>
      <c r="CN23" s="12"/>
      <c r="CO23" s="12">
        <f t="shared" si="28"/>
        <v>0</v>
      </c>
      <c r="CP23" s="12"/>
      <c r="CQ23" s="12">
        <f t="shared" si="29"/>
        <v>0</v>
      </c>
      <c r="CR23" s="12"/>
      <c r="CS23" s="12">
        <f t="shared" si="5"/>
        <v>0</v>
      </c>
      <c r="CT23" s="12"/>
      <c r="CU23" s="12">
        <f t="shared" si="30"/>
        <v>0</v>
      </c>
      <c r="CV23" s="12"/>
      <c r="CW23" s="12">
        <f t="shared" si="31"/>
        <v>0</v>
      </c>
      <c r="CX23" s="12"/>
      <c r="CY23" s="12">
        <f t="shared" si="6"/>
        <v>0</v>
      </c>
      <c r="CZ23" s="12"/>
      <c r="DA23" s="12">
        <f t="shared" si="32"/>
        <v>0</v>
      </c>
      <c r="DB23" s="12"/>
      <c r="DC23" s="12">
        <f t="shared" si="33"/>
        <v>0</v>
      </c>
      <c r="DD23" s="12"/>
      <c r="DE23" s="12">
        <f t="shared" si="7"/>
        <v>0</v>
      </c>
      <c r="DF23" s="27"/>
      <c r="DG23" s="51">
        <f t="shared" si="8"/>
        <v>4</v>
      </c>
      <c r="DH23" s="60" t="str">
        <f t="shared" si="34"/>
        <v>OURAL'S</v>
      </c>
      <c r="DI23" s="70">
        <f t="shared" si="35"/>
        <v>1.3E-09</v>
      </c>
      <c r="DJ23" s="61">
        <f t="shared" si="9"/>
        <v>0</v>
      </c>
      <c r="DK23" s="61">
        <f t="shared" si="9"/>
        <v>0</v>
      </c>
      <c r="DL23" s="61">
        <f t="shared" si="9"/>
        <v>0</v>
      </c>
      <c r="DM23" s="61">
        <f t="shared" si="9"/>
        <v>0</v>
      </c>
      <c r="DN23" s="61">
        <f t="shared" si="9"/>
        <v>0</v>
      </c>
      <c r="DO23" s="61">
        <f t="shared" si="10"/>
        <v>0</v>
      </c>
      <c r="DP23" s="61">
        <f t="shared" si="36"/>
        <v>0</v>
      </c>
      <c r="DQ23" s="46">
        <f t="shared" si="11"/>
        <v>0</v>
      </c>
      <c r="DR23" s="46">
        <f t="shared" si="12"/>
        <v>0</v>
      </c>
      <c r="DS23" s="46">
        <f t="shared" si="13"/>
        <v>0</v>
      </c>
      <c r="DT23" s="46">
        <f t="shared" si="14"/>
        <v>0</v>
      </c>
      <c r="DU23" s="46">
        <f t="shared" si="15"/>
        <v>0</v>
      </c>
      <c r="DV23" s="46">
        <f t="shared" si="15"/>
        <v>0</v>
      </c>
      <c r="DW23" s="46">
        <f t="shared" si="16"/>
        <v>0</v>
      </c>
      <c r="DX23" s="68">
        <f t="shared" si="37"/>
        <v>0</v>
      </c>
      <c r="DY23" s="53">
        <f>AA8</f>
        <v>0</v>
      </c>
      <c r="DZ23" s="53">
        <f>AA7</f>
        <v>0</v>
      </c>
      <c r="EA23" s="53">
        <f>AA6</f>
        <v>0</v>
      </c>
      <c r="EB23" s="53">
        <f>AA5</f>
        <v>0</v>
      </c>
      <c r="EC23" s="53">
        <f>AA4</f>
        <v>0</v>
      </c>
      <c r="ED23" s="53">
        <f>AA3</f>
        <v>0</v>
      </c>
      <c r="EE23" s="53">
        <f t="shared" si="17"/>
        <v>0</v>
      </c>
      <c r="EF23" s="69">
        <f t="shared" si="38"/>
        <v>0</v>
      </c>
      <c r="EH23" s="28"/>
      <c r="EI23" s="30"/>
      <c r="EJ23" s="30"/>
      <c r="EK23" s="30"/>
      <c r="EL23" s="278">
        <v>13</v>
      </c>
      <c r="EM23" s="58" t="str">
        <f t="shared" si="65"/>
        <v>COMTAL</v>
      </c>
      <c r="EN23" s="70">
        <f t="shared" si="39"/>
        <v>4E-10</v>
      </c>
      <c r="EO23" s="124">
        <f t="shared" si="40"/>
        <v>0</v>
      </c>
      <c r="EP23" s="124">
        <f t="shared" si="41"/>
        <v>0</v>
      </c>
      <c r="EQ23" s="124">
        <f t="shared" si="42"/>
        <v>0</v>
      </c>
      <c r="ER23" s="124">
        <f t="shared" si="43"/>
        <v>0</v>
      </c>
      <c r="ES23" s="59">
        <f t="shared" si="44"/>
        <v>0</v>
      </c>
      <c r="ET23" s="59">
        <f t="shared" si="45"/>
        <v>0</v>
      </c>
      <c r="EU23" s="199">
        <f t="shared" si="46"/>
        <v>0</v>
      </c>
      <c r="EV23" s="126">
        <f t="shared" si="47"/>
        <v>0</v>
      </c>
      <c r="EW23" s="50">
        <f t="shared" si="48"/>
        <v>0</v>
      </c>
      <c r="EX23" s="50">
        <f t="shared" si="49"/>
        <v>0</v>
      </c>
      <c r="EY23" s="50">
        <f t="shared" si="50"/>
        <v>0</v>
      </c>
      <c r="EZ23" s="50">
        <f t="shared" si="51"/>
        <v>0</v>
      </c>
      <c r="FA23" s="50">
        <f t="shared" si="52"/>
        <v>0</v>
      </c>
      <c r="FB23" s="50">
        <f t="shared" si="53"/>
        <v>0</v>
      </c>
      <c r="FC23" s="127">
        <f t="shared" si="54"/>
        <v>0</v>
      </c>
      <c r="FD23" s="130">
        <f t="shared" si="55"/>
        <v>0</v>
      </c>
      <c r="FE23" s="52">
        <f t="shared" si="56"/>
        <v>0</v>
      </c>
      <c r="FF23" s="52">
        <f t="shared" si="57"/>
        <v>0</v>
      </c>
      <c r="FG23" s="52">
        <f t="shared" si="58"/>
        <v>0</v>
      </c>
      <c r="FH23" s="52">
        <f t="shared" si="59"/>
        <v>0</v>
      </c>
      <c r="FI23" s="52">
        <f t="shared" si="60"/>
        <v>0</v>
      </c>
      <c r="FJ23" s="52">
        <f t="shared" si="61"/>
        <v>0</v>
      </c>
      <c r="FK23" s="131">
        <f t="shared" si="62"/>
        <v>0</v>
      </c>
      <c r="FL23" s="197">
        <f t="shared" si="18"/>
        <v>-4E-10</v>
      </c>
      <c r="FO23" s="135"/>
      <c r="FP23" s="295"/>
      <c r="FQ23" s="295"/>
      <c r="FR23" s="296" t="str">
        <f>GO34</f>
        <v>OURAL'S</v>
      </c>
      <c r="FS23" s="297" t="str">
        <f>GO37</f>
        <v>HURACÀ</v>
      </c>
      <c r="FT23" s="298"/>
      <c r="FU23" s="298"/>
      <c r="FV23" s="168"/>
      <c r="FW23" s="295"/>
      <c r="FX23" s="295"/>
      <c r="FY23" s="293" t="str">
        <f>GN33</f>
        <v>EMPÚRIES</v>
      </c>
      <c r="FZ23" s="297" t="str">
        <f>GN30</f>
        <v>BRASILIA</v>
      </c>
      <c r="GA23" s="298"/>
      <c r="GB23" s="298"/>
      <c r="GC23" s="168"/>
      <c r="GD23" s="295"/>
      <c r="GE23" s="295"/>
      <c r="GF23" s="293" t="str">
        <f>GO33</f>
        <v>RAPUCO</v>
      </c>
      <c r="GG23" s="294" t="str">
        <f>GO36</f>
        <v>PEÑAROL</v>
      </c>
      <c r="GH23" s="298"/>
      <c r="GI23" s="298"/>
      <c r="GJ23" s="174"/>
      <c r="GL23" s="174"/>
      <c r="GM23" s="275">
        <v>99</v>
      </c>
      <c r="GN23" s="276" t="s">
        <v>40</v>
      </c>
      <c r="GO23" s="274" t="s">
        <v>40</v>
      </c>
    </row>
    <row r="24" spans="1:197" ht="12" customHeight="1" thickBot="1">
      <c r="A24">
        <v>14</v>
      </c>
      <c r="B24" s="189" t="s">
        <v>33</v>
      </c>
      <c r="C24" s="192"/>
      <c r="D24" s="193"/>
      <c r="E24" s="192"/>
      <c r="F24" s="193"/>
      <c r="G24" s="192"/>
      <c r="H24" s="193"/>
      <c r="I24" s="192"/>
      <c r="J24" s="193"/>
      <c r="K24" s="192"/>
      <c r="L24" s="193"/>
      <c r="M24" s="192"/>
      <c r="N24" s="193"/>
      <c r="O24" s="192"/>
      <c r="P24" s="193"/>
      <c r="Q24" s="192"/>
      <c r="R24" s="193"/>
      <c r="S24" s="192"/>
      <c r="T24" s="193"/>
      <c r="U24" s="192"/>
      <c r="V24" s="193"/>
      <c r="W24" s="192"/>
      <c r="X24" s="193"/>
      <c r="Y24" s="192"/>
      <c r="Z24" s="193"/>
      <c r="AA24" s="192"/>
      <c r="AB24" s="193"/>
      <c r="AC24" s="191"/>
      <c r="AD24" s="196"/>
      <c r="AE24" s="192"/>
      <c r="AF24" s="193"/>
      <c r="AG24" s="192"/>
      <c r="AH24" s="193"/>
      <c r="AI24" s="55"/>
      <c r="AJ24" s="56"/>
      <c r="AK24" s="55"/>
      <c r="AL24" s="56"/>
      <c r="AM24" s="55"/>
      <c r="AN24" s="56"/>
      <c r="AO24" s="55"/>
      <c r="AP24" s="56"/>
      <c r="AQ24" s="55"/>
      <c r="AR24" s="56"/>
      <c r="AS24" s="55"/>
      <c r="AT24" s="56"/>
      <c r="AU24" s="55"/>
      <c r="AV24" s="56"/>
      <c r="AW24" s="55"/>
      <c r="AX24" s="57"/>
      <c r="AY24" s="55"/>
      <c r="AZ24" s="57"/>
      <c r="BA24" s="55"/>
      <c r="BB24" s="57"/>
      <c r="BC24" s="55"/>
      <c r="BD24" s="57"/>
      <c r="BE24" s="55"/>
      <c r="BF24" s="57"/>
      <c r="BG24" s="55"/>
      <c r="BH24" s="57"/>
      <c r="BI24" s="55"/>
      <c r="BJ24" s="57"/>
      <c r="BK24" s="26">
        <f t="shared" si="19"/>
        <v>0</v>
      </c>
      <c r="BL24" s="12"/>
      <c r="BM24" s="12">
        <f t="shared" si="19"/>
        <v>0</v>
      </c>
      <c r="BN24" s="12"/>
      <c r="BO24" s="12">
        <f t="shared" si="0"/>
        <v>0</v>
      </c>
      <c r="BP24" s="12"/>
      <c r="BQ24" s="12">
        <f t="shared" si="20"/>
        <v>0</v>
      </c>
      <c r="BR24" s="12"/>
      <c r="BS24" s="12">
        <f t="shared" si="21"/>
        <v>0</v>
      </c>
      <c r="BT24" s="12"/>
      <c r="BU24" s="12">
        <f t="shared" si="1"/>
        <v>0</v>
      </c>
      <c r="BV24" s="12"/>
      <c r="BW24" s="12">
        <f t="shared" si="22"/>
        <v>0</v>
      </c>
      <c r="BX24" s="12"/>
      <c r="BY24" s="12">
        <f t="shared" si="23"/>
        <v>0</v>
      </c>
      <c r="BZ24" s="12"/>
      <c r="CA24" s="12">
        <f t="shared" si="2"/>
        <v>0</v>
      </c>
      <c r="CB24" s="12"/>
      <c r="CC24" s="12">
        <f t="shared" si="24"/>
        <v>0</v>
      </c>
      <c r="CD24" s="12"/>
      <c r="CE24" s="12">
        <f t="shared" si="25"/>
        <v>0</v>
      </c>
      <c r="CF24" s="12"/>
      <c r="CG24" s="12">
        <f t="shared" si="3"/>
        <v>0</v>
      </c>
      <c r="CH24" s="12"/>
      <c r="CI24" s="12">
        <f t="shared" si="26"/>
        <v>0</v>
      </c>
      <c r="CJ24" s="12"/>
      <c r="CK24" s="12">
        <f t="shared" si="27"/>
        <v>0</v>
      </c>
      <c r="CL24" s="12"/>
      <c r="CM24" s="12">
        <f t="shared" si="4"/>
        <v>0</v>
      </c>
      <c r="CN24" s="12"/>
      <c r="CO24" s="12">
        <f t="shared" si="28"/>
        <v>0</v>
      </c>
      <c r="CP24" s="12"/>
      <c r="CQ24" s="12">
        <f t="shared" si="29"/>
        <v>0</v>
      </c>
      <c r="CR24" s="12"/>
      <c r="CS24" s="12">
        <f t="shared" si="5"/>
        <v>0</v>
      </c>
      <c r="CT24" s="12"/>
      <c r="CU24" s="12">
        <f t="shared" si="30"/>
        <v>0</v>
      </c>
      <c r="CV24" s="12"/>
      <c r="CW24" s="12">
        <f t="shared" si="31"/>
        <v>0</v>
      </c>
      <c r="CX24" s="12"/>
      <c r="CY24" s="12">
        <f t="shared" si="6"/>
        <v>0</v>
      </c>
      <c r="CZ24" s="12"/>
      <c r="DA24" s="12">
        <f t="shared" si="32"/>
        <v>0</v>
      </c>
      <c r="DB24" s="12"/>
      <c r="DC24" s="12">
        <f t="shared" si="33"/>
        <v>0</v>
      </c>
      <c r="DD24" s="12"/>
      <c r="DE24" s="12">
        <f t="shared" si="7"/>
        <v>0</v>
      </c>
      <c r="DF24" s="27"/>
      <c r="DG24" s="51">
        <f t="shared" si="8"/>
        <v>3</v>
      </c>
      <c r="DH24" s="60" t="str">
        <f t="shared" si="34"/>
        <v>PALLEJÀ</v>
      </c>
      <c r="DI24" s="70">
        <f t="shared" si="35"/>
        <v>1.4E-09</v>
      </c>
      <c r="DJ24" s="61">
        <f t="shared" si="9"/>
        <v>0</v>
      </c>
      <c r="DK24" s="61">
        <f t="shared" si="9"/>
        <v>0</v>
      </c>
      <c r="DL24" s="61">
        <f t="shared" si="9"/>
        <v>0</v>
      </c>
      <c r="DM24" s="61">
        <f t="shared" si="9"/>
        <v>0</v>
      </c>
      <c r="DN24" s="61">
        <f t="shared" si="9"/>
        <v>0</v>
      </c>
      <c r="DO24" s="61">
        <f t="shared" si="10"/>
        <v>0</v>
      </c>
      <c r="DP24" s="61">
        <f t="shared" si="36"/>
        <v>0</v>
      </c>
      <c r="DQ24" s="46">
        <f t="shared" si="11"/>
        <v>0</v>
      </c>
      <c r="DR24" s="46">
        <f t="shared" si="12"/>
        <v>0</v>
      </c>
      <c r="DS24" s="46">
        <f t="shared" si="13"/>
        <v>0</v>
      </c>
      <c r="DT24" s="46">
        <f t="shared" si="14"/>
        <v>0</v>
      </c>
      <c r="DU24" s="46">
        <f t="shared" si="15"/>
        <v>0</v>
      </c>
      <c r="DV24" s="46">
        <f t="shared" si="15"/>
        <v>0</v>
      </c>
      <c r="DW24" s="46">
        <f t="shared" si="16"/>
        <v>0</v>
      </c>
      <c r="DX24" s="68">
        <f t="shared" si="37"/>
        <v>0</v>
      </c>
      <c r="DY24" s="53">
        <f>AC8</f>
        <v>0</v>
      </c>
      <c r="DZ24" s="53">
        <f>AC7</f>
        <v>0</v>
      </c>
      <c r="EA24" s="53">
        <f>AC6</f>
        <v>0</v>
      </c>
      <c r="EB24" s="53">
        <f>AC5</f>
        <v>0</v>
      </c>
      <c r="EC24" s="53">
        <f>AC4</f>
        <v>0</v>
      </c>
      <c r="ED24" s="53">
        <f>AC3</f>
        <v>0</v>
      </c>
      <c r="EE24" s="53">
        <f t="shared" si="17"/>
        <v>0</v>
      </c>
      <c r="EF24" s="69">
        <f t="shared" si="38"/>
        <v>0</v>
      </c>
      <c r="EH24" s="28"/>
      <c r="EI24" s="30"/>
      <c r="EJ24" s="30"/>
      <c r="EK24" s="30"/>
      <c r="EL24" s="278">
        <v>14</v>
      </c>
      <c r="EM24" s="217" t="str">
        <f t="shared" si="65"/>
        <v>CERETANO</v>
      </c>
      <c r="EN24" s="218">
        <f t="shared" si="39"/>
        <v>3E-10</v>
      </c>
      <c r="EO24" s="219">
        <f t="shared" si="40"/>
        <v>0</v>
      </c>
      <c r="EP24" s="219">
        <f t="shared" si="41"/>
        <v>0</v>
      </c>
      <c r="EQ24" s="219">
        <f t="shared" si="42"/>
        <v>0</v>
      </c>
      <c r="ER24" s="219">
        <f t="shared" si="43"/>
        <v>0</v>
      </c>
      <c r="ES24" s="220">
        <f t="shared" si="44"/>
        <v>0</v>
      </c>
      <c r="ET24" s="220">
        <f t="shared" si="45"/>
        <v>0</v>
      </c>
      <c r="EU24" s="221">
        <f t="shared" si="46"/>
        <v>0</v>
      </c>
      <c r="EV24" s="222">
        <f t="shared" si="47"/>
        <v>0</v>
      </c>
      <c r="EW24" s="219">
        <f t="shared" si="48"/>
        <v>0</v>
      </c>
      <c r="EX24" s="219">
        <f t="shared" si="49"/>
        <v>0</v>
      </c>
      <c r="EY24" s="219">
        <f t="shared" si="50"/>
        <v>0</v>
      </c>
      <c r="EZ24" s="219">
        <f t="shared" si="51"/>
        <v>0</v>
      </c>
      <c r="FA24" s="219">
        <f t="shared" si="52"/>
        <v>0</v>
      </c>
      <c r="FB24" s="219">
        <f t="shared" si="53"/>
        <v>0</v>
      </c>
      <c r="FC24" s="223">
        <f t="shared" si="54"/>
        <v>0</v>
      </c>
      <c r="FD24" s="222">
        <f t="shared" si="55"/>
        <v>0</v>
      </c>
      <c r="FE24" s="219">
        <f t="shared" si="56"/>
        <v>0</v>
      </c>
      <c r="FF24" s="219">
        <f t="shared" si="57"/>
        <v>0</v>
      </c>
      <c r="FG24" s="219">
        <f t="shared" si="58"/>
        <v>0</v>
      </c>
      <c r="FH24" s="219">
        <f t="shared" si="59"/>
        <v>0</v>
      </c>
      <c r="FI24" s="219">
        <f t="shared" si="60"/>
        <v>0</v>
      </c>
      <c r="FJ24" s="219">
        <f t="shared" si="61"/>
        <v>0</v>
      </c>
      <c r="FK24" s="223">
        <f t="shared" si="62"/>
        <v>0</v>
      </c>
      <c r="FL24" s="224">
        <f t="shared" si="18"/>
        <v>-3E-10</v>
      </c>
      <c r="FO24" s="135"/>
      <c r="FP24" s="295"/>
      <c r="FQ24" s="295"/>
      <c r="FR24" s="296" t="str">
        <f>GO33</f>
        <v>RAPUCO</v>
      </c>
      <c r="FS24" s="297" t="str">
        <f>GN36</f>
        <v>CERETANO</v>
      </c>
      <c r="FT24" s="298"/>
      <c r="FU24" s="298"/>
      <c r="FV24" s="168"/>
      <c r="FW24" s="295"/>
      <c r="FX24" s="295"/>
      <c r="FY24" s="293" t="str">
        <f>GN34</f>
        <v>COMTAL</v>
      </c>
      <c r="FZ24" s="297" t="str">
        <f aca="true" t="shared" si="67" ref="FZ24:FZ29">GO30</f>
        <v>EGARA</v>
      </c>
      <c r="GA24" s="298"/>
      <c r="GB24" s="298"/>
      <c r="GC24" s="168"/>
      <c r="GD24" s="295"/>
      <c r="GE24" s="295"/>
      <c r="GF24" s="293" t="str">
        <f>GO32</f>
        <v>OTAC'S</v>
      </c>
      <c r="GG24" s="294" t="str">
        <f>GO37</f>
        <v>HURACÀ</v>
      </c>
      <c r="GH24" s="298"/>
      <c r="GI24" s="298"/>
      <c r="GJ24" s="162"/>
      <c r="GL24" s="162"/>
      <c r="GM24" s="275">
        <v>39</v>
      </c>
      <c r="GN24" s="276" t="s">
        <v>289</v>
      </c>
      <c r="GO24" s="274" t="s">
        <v>289</v>
      </c>
    </row>
    <row r="25" spans="1:197" ht="12" customHeight="1" thickBot="1">
      <c r="A25">
        <v>15</v>
      </c>
      <c r="B25" s="189" t="s">
        <v>339</v>
      </c>
      <c r="C25" s="310"/>
      <c r="D25" s="311"/>
      <c r="E25" s="310"/>
      <c r="F25" s="311"/>
      <c r="G25" s="310"/>
      <c r="H25" s="311"/>
      <c r="I25" s="310"/>
      <c r="J25" s="311"/>
      <c r="K25" s="310"/>
      <c r="L25" s="311"/>
      <c r="M25" s="310"/>
      <c r="N25" s="311"/>
      <c r="O25" s="310"/>
      <c r="P25" s="311"/>
      <c r="Q25" s="310"/>
      <c r="R25" s="311"/>
      <c r="S25" s="310"/>
      <c r="T25" s="311"/>
      <c r="U25" s="310"/>
      <c r="V25" s="311"/>
      <c r="W25" s="310"/>
      <c r="X25" s="311"/>
      <c r="Y25" s="310"/>
      <c r="Z25" s="311"/>
      <c r="AA25" s="310"/>
      <c r="AB25" s="311"/>
      <c r="AC25" s="310"/>
      <c r="AD25" s="311"/>
      <c r="AE25" s="191"/>
      <c r="AF25" s="196"/>
      <c r="AG25" s="310"/>
      <c r="AH25" s="311"/>
      <c r="AI25" s="7"/>
      <c r="AJ25" s="8"/>
      <c r="AK25" s="4"/>
      <c r="AL25" s="5"/>
      <c r="AM25" s="4"/>
      <c r="AN25" s="5"/>
      <c r="AO25" s="4"/>
      <c r="AP25" s="5"/>
      <c r="AQ25" s="4"/>
      <c r="AR25" s="5"/>
      <c r="AS25" s="4"/>
      <c r="AT25" s="5"/>
      <c r="AU25" s="4"/>
      <c r="AV25" s="5"/>
      <c r="AW25" s="4"/>
      <c r="AX25" s="6"/>
      <c r="AY25" s="4"/>
      <c r="AZ25" s="6"/>
      <c r="BA25" s="4"/>
      <c r="BB25" s="6"/>
      <c r="BC25" s="4"/>
      <c r="BD25" s="6"/>
      <c r="BE25" s="4"/>
      <c r="BF25" s="6"/>
      <c r="BG25" s="4"/>
      <c r="BH25" s="6"/>
      <c r="BI25" s="4"/>
      <c r="BJ25" s="6"/>
      <c r="BK25" s="26">
        <f t="shared" si="19"/>
        <v>0</v>
      </c>
      <c r="BL25" s="12"/>
      <c r="BM25" s="12">
        <f t="shared" si="19"/>
        <v>0</v>
      </c>
      <c r="BN25" s="12"/>
      <c r="BO25" s="12">
        <f t="shared" si="0"/>
        <v>0</v>
      </c>
      <c r="BP25" s="12"/>
      <c r="BQ25" s="12">
        <f t="shared" si="20"/>
        <v>0</v>
      </c>
      <c r="BR25" s="12"/>
      <c r="BS25" s="12">
        <f t="shared" si="21"/>
        <v>0</v>
      </c>
      <c r="BT25" s="12"/>
      <c r="BU25" s="12">
        <f t="shared" si="1"/>
        <v>0</v>
      </c>
      <c r="BV25" s="12"/>
      <c r="BW25" s="12">
        <f t="shared" si="22"/>
        <v>0</v>
      </c>
      <c r="BX25" s="12"/>
      <c r="BY25" s="12">
        <f t="shared" si="23"/>
        <v>0</v>
      </c>
      <c r="BZ25" s="12"/>
      <c r="CA25" s="12">
        <f t="shared" si="2"/>
        <v>0</v>
      </c>
      <c r="CB25" s="12"/>
      <c r="CC25" s="12">
        <f t="shared" si="24"/>
        <v>0</v>
      </c>
      <c r="CD25" s="12"/>
      <c r="CE25" s="12">
        <f t="shared" si="25"/>
        <v>0</v>
      </c>
      <c r="CF25" s="12"/>
      <c r="CG25" s="12">
        <f t="shared" si="3"/>
        <v>0</v>
      </c>
      <c r="CH25" s="12"/>
      <c r="CI25" s="12">
        <f t="shared" si="26"/>
        <v>0</v>
      </c>
      <c r="CJ25" s="12"/>
      <c r="CK25" s="12">
        <f t="shared" si="27"/>
        <v>0</v>
      </c>
      <c r="CL25" s="12"/>
      <c r="CM25" s="12">
        <f t="shared" si="4"/>
        <v>0</v>
      </c>
      <c r="CN25" s="12"/>
      <c r="CO25" s="12">
        <f t="shared" si="28"/>
        <v>0</v>
      </c>
      <c r="CP25" s="12"/>
      <c r="CQ25" s="12">
        <f t="shared" si="29"/>
        <v>0</v>
      </c>
      <c r="CR25" s="12"/>
      <c r="CS25" s="12">
        <f t="shared" si="5"/>
        <v>0</v>
      </c>
      <c r="CT25" s="12"/>
      <c r="CU25" s="12">
        <f t="shared" si="30"/>
        <v>0</v>
      </c>
      <c r="CV25" s="12"/>
      <c r="CW25" s="12">
        <f t="shared" si="31"/>
        <v>0</v>
      </c>
      <c r="CX25" s="12"/>
      <c r="CY25" s="12">
        <f t="shared" si="6"/>
        <v>0</v>
      </c>
      <c r="CZ25" s="12"/>
      <c r="DA25" s="12">
        <f t="shared" si="32"/>
        <v>0</v>
      </c>
      <c r="DB25" s="12"/>
      <c r="DC25" s="12">
        <f t="shared" si="33"/>
        <v>0</v>
      </c>
      <c r="DD25" s="12"/>
      <c r="DE25" s="12">
        <f t="shared" si="7"/>
        <v>0</v>
      </c>
      <c r="DF25" s="27"/>
      <c r="DG25" s="51">
        <f t="shared" si="8"/>
        <v>2</v>
      </c>
      <c r="DH25" s="60" t="str">
        <f t="shared" si="34"/>
        <v>PEÑAROL</v>
      </c>
      <c r="DI25" s="70">
        <f t="shared" si="35"/>
        <v>1.5E-09</v>
      </c>
      <c r="DJ25" s="61">
        <f t="shared" si="9"/>
        <v>0</v>
      </c>
      <c r="DK25" s="61">
        <f t="shared" si="9"/>
        <v>0</v>
      </c>
      <c r="DL25" s="61">
        <f t="shared" si="9"/>
        <v>0</v>
      </c>
      <c r="DM25" s="61">
        <f t="shared" si="9"/>
        <v>0</v>
      </c>
      <c r="DN25" s="61">
        <f t="shared" si="9"/>
        <v>0</v>
      </c>
      <c r="DO25" s="61">
        <f t="shared" si="10"/>
        <v>0</v>
      </c>
      <c r="DP25" s="61">
        <f t="shared" si="36"/>
        <v>0</v>
      </c>
      <c r="DQ25" s="46">
        <f t="shared" si="11"/>
        <v>0</v>
      </c>
      <c r="DR25" s="46">
        <f t="shared" si="12"/>
        <v>0</v>
      </c>
      <c r="DS25" s="46">
        <f t="shared" si="13"/>
        <v>0</v>
      </c>
      <c r="DT25" s="46">
        <f t="shared" si="14"/>
        <v>0</v>
      </c>
      <c r="DU25" s="46">
        <f t="shared" si="15"/>
        <v>0</v>
      </c>
      <c r="DV25" s="46">
        <f t="shared" si="15"/>
        <v>0</v>
      </c>
      <c r="DW25" s="46">
        <f t="shared" si="16"/>
        <v>0</v>
      </c>
      <c r="DX25" s="68">
        <f t="shared" si="37"/>
        <v>0</v>
      </c>
      <c r="DY25" s="53">
        <f>AE8</f>
        <v>0</v>
      </c>
      <c r="DZ25" s="53">
        <f>AE7</f>
        <v>0</v>
      </c>
      <c r="EA25" s="53">
        <f>AE6</f>
        <v>0</v>
      </c>
      <c r="EB25" s="53">
        <f>AE5</f>
        <v>0</v>
      </c>
      <c r="EC25" s="53">
        <f>AE4</f>
        <v>0</v>
      </c>
      <c r="ED25" s="53">
        <f>AE3</f>
        <v>0</v>
      </c>
      <c r="EE25" s="53">
        <f t="shared" si="17"/>
        <v>0</v>
      </c>
      <c r="EF25" s="69">
        <f t="shared" si="38"/>
        <v>0</v>
      </c>
      <c r="EH25" s="28"/>
      <c r="EI25" s="30"/>
      <c r="EJ25" s="30"/>
      <c r="EK25" s="30"/>
      <c r="EL25" s="278">
        <v>15</v>
      </c>
      <c r="EM25" s="58" t="str">
        <f t="shared" si="65"/>
        <v>BRASILIA</v>
      </c>
      <c r="EN25" s="70">
        <f t="shared" si="39"/>
        <v>2E-10</v>
      </c>
      <c r="EO25" s="124">
        <f t="shared" si="40"/>
        <v>0</v>
      </c>
      <c r="EP25" s="124">
        <f t="shared" si="41"/>
        <v>0</v>
      </c>
      <c r="EQ25" s="124">
        <f t="shared" si="42"/>
        <v>0</v>
      </c>
      <c r="ER25" s="124">
        <f t="shared" si="43"/>
        <v>0</v>
      </c>
      <c r="ES25" s="59">
        <f t="shared" si="44"/>
        <v>0</v>
      </c>
      <c r="ET25" s="59">
        <f t="shared" si="45"/>
        <v>0</v>
      </c>
      <c r="EU25" s="199">
        <f t="shared" si="46"/>
        <v>0</v>
      </c>
      <c r="EV25" s="126">
        <f t="shared" si="47"/>
        <v>0</v>
      </c>
      <c r="EW25" s="50">
        <f t="shared" si="48"/>
        <v>0</v>
      </c>
      <c r="EX25" s="50">
        <f t="shared" si="49"/>
        <v>0</v>
      </c>
      <c r="EY25" s="50">
        <f t="shared" si="50"/>
        <v>0</v>
      </c>
      <c r="EZ25" s="50">
        <f t="shared" si="51"/>
        <v>0</v>
      </c>
      <c r="FA25" s="50">
        <f t="shared" si="52"/>
        <v>0</v>
      </c>
      <c r="FB25" s="50">
        <f t="shared" si="53"/>
        <v>0</v>
      </c>
      <c r="FC25" s="127">
        <f t="shared" si="54"/>
        <v>0</v>
      </c>
      <c r="FD25" s="130">
        <f t="shared" si="55"/>
        <v>0</v>
      </c>
      <c r="FE25" s="52">
        <f t="shared" si="56"/>
        <v>0</v>
      </c>
      <c r="FF25" s="52">
        <f t="shared" si="57"/>
        <v>0</v>
      </c>
      <c r="FG25" s="52">
        <f t="shared" si="58"/>
        <v>0</v>
      </c>
      <c r="FH25" s="52">
        <f t="shared" si="59"/>
        <v>0</v>
      </c>
      <c r="FI25" s="52">
        <f t="shared" si="60"/>
        <v>0</v>
      </c>
      <c r="FJ25" s="52">
        <f t="shared" si="61"/>
        <v>0</v>
      </c>
      <c r="FK25" s="131">
        <f t="shared" si="62"/>
        <v>0</v>
      </c>
      <c r="FL25" s="197">
        <f t="shared" si="18"/>
        <v>-2E-10</v>
      </c>
      <c r="FO25" s="135"/>
      <c r="FP25" s="295"/>
      <c r="FQ25" s="295"/>
      <c r="FR25" s="296" t="str">
        <f>GO32</f>
        <v>OTAC'S</v>
      </c>
      <c r="FS25" s="297" t="str">
        <f>GN35</f>
        <v>NUCA</v>
      </c>
      <c r="FT25" s="298"/>
      <c r="FU25" s="298"/>
      <c r="FV25" s="168"/>
      <c r="FW25" s="295"/>
      <c r="FX25" s="295"/>
      <c r="FY25" s="293" t="str">
        <f>GN35</f>
        <v>NUCA</v>
      </c>
      <c r="FZ25" s="297" t="str">
        <f t="shared" si="67"/>
        <v>DREAM TEAM</v>
      </c>
      <c r="GA25" s="298"/>
      <c r="GB25" s="298"/>
      <c r="GC25" s="168"/>
      <c r="GD25" s="295"/>
      <c r="GE25" s="295"/>
      <c r="GF25" s="293" t="str">
        <f>GO31</f>
        <v>DREAM TEAM</v>
      </c>
      <c r="GG25" s="294" t="str">
        <f>GN36</f>
        <v>CERETANO</v>
      </c>
      <c r="GH25" s="298"/>
      <c r="GI25" s="298"/>
      <c r="GJ25" s="162"/>
      <c r="GL25" s="162"/>
      <c r="GM25" s="275">
        <v>11</v>
      </c>
      <c r="GN25" s="276" t="s">
        <v>99</v>
      </c>
      <c r="GO25" s="274" t="s">
        <v>99</v>
      </c>
    </row>
    <row r="26" spans="1:197" ht="12" customHeight="1" thickBot="1">
      <c r="A26">
        <v>16</v>
      </c>
      <c r="B26" s="189" t="s">
        <v>15</v>
      </c>
      <c r="C26" s="192"/>
      <c r="D26" s="193"/>
      <c r="E26" s="192"/>
      <c r="F26" s="193"/>
      <c r="G26" s="192"/>
      <c r="H26" s="193"/>
      <c r="I26" s="192"/>
      <c r="J26" s="193"/>
      <c r="K26" s="192"/>
      <c r="L26" s="193"/>
      <c r="M26" s="192"/>
      <c r="N26" s="193"/>
      <c r="O26" s="192"/>
      <c r="P26" s="193"/>
      <c r="Q26" s="192"/>
      <c r="R26" s="193"/>
      <c r="S26" s="192"/>
      <c r="T26" s="193"/>
      <c r="U26" s="192"/>
      <c r="V26" s="193"/>
      <c r="W26" s="192"/>
      <c r="X26" s="193"/>
      <c r="Y26" s="192"/>
      <c r="Z26" s="193"/>
      <c r="AA26" s="192"/>
      <c r="AB26" s="193"/>
      <c r="AC26" s="192"/>
      <c r="AD26" s="193"/>
      <c r="AE26" s="192"/>
      <c r="AF26" s="193"/>
      <c r="AG26" s="191"/>
      <c r="AH26" s="19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7"/>
      <c r="AY26" s="55"/>
      <c r="AZ26" s="57"/>
      <c r="BA26" s="55"/>
      <c r="BB26" s="57"/>
      <c r="BC26" s="55"/>
      <c r="BD26" s="57"/>
      <c r="BE26" s="55"/>
      <c r="BF26" s="57"/>
      <c r="BG26" s="55"/>
      <c r="BH26" s="57"/>
      <c r="BI26" s="55"/>
      <c r="BJ26" s="57"/>
      <c r="BK26" s="26">
        <f t="shared" si="19"/>
        <v>0</v>
      </c>
      <c r="BL26" s="12"/>
      <c r="BM26" s="12">
        <f t="shared" si="19"/>
        <v>0</v>
      </c>
      <c r="BN26" s="12"/>
      <c r="BO26" s="12">
        <f t="shared" si="0"/>
        <v>0</v>
      </c>
      <c r="BP26" s="12"/>
      <c r="BQ26" s="12">
        <f t="shared" si="20"/>
        <v>0</v>
      </c>
      <c r="BR26" s="12"/>
      <c r="BS26" s="12">
        <f t="shared" si="21"/>
        <v>0</v>
      </c>
      <c r="BT26" s="12"/>
      <c r="BU26" s="12">
        <f t="shared" si="1"/>
        <v>0</v>
      </c>
      <c r="BV26" s="12"/>
      <c r="BW26" s="12">
        <f t="shared" si="22"/>
        <v>0</v>
      </c>
      <c r="BX26" s="12"/>
      <c r="BY26" s="12">
        <f t="shared" si="23"/>
        <v>0</v>
      </c>
      <c r="BZ26" s="12"/>
      <c r="CA26" s="12">
        <f t="shared" si="2"/>
        <v>0</v>
      </c>
      <c r="CB26" s="12"/>
      <c r="CC26" s="12">
        <f t="shared" si="24"/>
        <v>0</v>
      </c>
      <c r="CD26" s="12"/>
      <c r="CE26" s="12">
        <f t="shared" si="25"/>
        <v>0</v>
      </c>
      <c r="CF26" s="12"/>
      <c r="CG26" s="12">
        <f t="shared" si="3"/>
        <v>0</v>
      </c>
      <c r="CH26" s="12"/>
      <c r="CI26" s="12">
        <f t="shared" si="26"/>
        <v>0</v>
      </c>
      <c r="CJ26" s="12"/>
      <c r="CK26" s="12">
        <f t="shared" si="27"/>
        <v>0</v>
      </c>
      <c r="CL26" s="12"/>
      <c r="CM26" s="12">
        <f t="shared" si="4"/>
        <v>0</v>
      </c>
      <c r="CN26" s="12"/>
      <c r="CO26" s="12">
        <f t="shared" si="28"/>
        <v>0</v>
      </c>
      <c r="CP26" s="12"/>
      <c r="CQ26" s="12">
        <f t="shared" si="29"/>
        <v>0</v>
      </c>
      <c r="CR26" s="12"/>
      <c r="CS26" s="12">
        <f t="shared" si="5"/>
        <v>0</v>
      </c>
      <c r="CT26" s="12"/>
      <c r="CU26" s="12">
        <f t="shared" si="30"/>
        <v>0</v>
      </c>
      <c r="CV26" s="12"/>
      <c r="CW26" s="12">
        <f t="shared" si="31"/>
        <v>0</v>
      </c>
      <c r="CX26" s="12"/>
      <c r="CY26" s="12">
        <f t="shared" si="6"/>
        <v>0</v>
      </c>
      <c r="CZ26" s="12"/>
      <c r="DA26" s="12">
        <f t="shared" si="32"/>
        <v>0</v>
      </c>
      <c r="DB26" s="12"/>
      <c r="DC26" s="12">
        <f t="shared" si="33"/>
        <v>0</v>
      </c>
      <c r="DD26" s="12"/>
      <c r="DE26" s="12">
        <f t="shared" si="7"/>
        <v>0</v>
      </c>
      <c r="DF26" s="27"/>
      <c r="DG26" s="51">
        <f t="shared" si="8"/>
        <v>1</v>
      </c>
      <c r="DH26" s="60" t="str">
        <f t="shared" si="34"/>
        <v>RAPUCO</v>
      </c>
      <c r="DI26" s="70">
        <f>DK26*3+DL26+(DP26/100000)+(DN26/100000000)+(A26/10000000000)</f>
        <v>1.6E-09</v>
      </c>
      <c r="DJ26" s="61">
        <f t="shared" si="9"/>
        <v>0</v>
      </c>
      <c r="DK26" s="61">
        <f t="shared" si="9"/>
        <v>0</v>
      </c>
      <c r="DL26" s="61">
        <f t="shared" si="9"/>
        <v>0</v>
      </c>
      <c r="DM26" s="61">
        <f t="shared" si="9"/>
        <v>0</v>
      </c>
      <c r="DN26" s="61">
        <f t="shared" si="9"/>
        <v>0</v>
      </c>
      <c r="DO26" s="61">
        <f t="shared" si="10"/>
        <v>0</v>
      </c>
      <c r="DP26" s="61">
        <f t="shared" si="36"/>
        <v>0</v>
      </c>
      <c r="DQ26" s="46">
        <f t="shared" si="11"/>
        <v>0</v>
      </c>
      <c r="DR26" s="46">
        <f t="shared" si="12"/>
        <v>0</v>
      </c>
      <c r="DS26" s="46">
        <f t="shared" si="13"/>
        <v>0</v>
      </c>
      <c r="DT26" s="46">
        <f t="shared" si="14"/>
        <v>0</v>
      </c>
      <c r="DU26" s="46">
        <f t="shared" si="15"/>
        <v>0</v>
      </c>
      <c r="DV26" s="46">
        <f t="shared" si="15"/>
        <v>0</v>
      </c>
      <c r="DW26" s="46">
        <f t="shared" si="16"/>
        <v>0</v>
      </c>
      <c r="DX26" s="68">
        <f t="shared" si="37"/>
        <v>0</v>
      </c>
      <c r="DY26" s="53">
        <f>AG8</f>
        <v>0</v>
      </c>
      <c r="DZ26" s="53">
        <f>AG7</f>
        <v>0</v>
      </c>
      <c r="EA26" s="53">
        <f>AG6</f>
        <v>0</v>
      </c>
      <c r="EB26" s="53">
        <f>AG5</f>
        <v>0</v>
      </c>
      <c r="EC26" s="53">
        <f>AG4</f>
        <v>0</v>
      </c>
      <c r="ED26" s="53">
        <f>AG3</f>
        <v>0</v>
      </c>
      <c r="EE26" s="53">
        <f t="shared" si="17"/>
        <v>0</v>
      </c>
      <c r="EF26" s="69">
        <f t="shared" si="38"/>
        <v>0</v>
      </c>
      <c r="EH26" s="28"/>
      <c r="EI26" s="30"/>
      <c r="EJ26" s="30"/>
      <c r="EK26" s="30"/>
      <c r="EL26" s="278">
        <v>16</v>
      </c>
      <c r="EM26" s="217" t="str">
        <f t="shared" si="65"/>
        <v>BOTOFUMEIRO</v>
      </c>
      <c r="EN26" s="218">
        <f t="shared" si="39"/>
        <v>1E-10</v>
      </c>
      <c r="EO26" s="219">
        <f t="shared" si="40"/>
        <v>0</v>
      </c>
      <c r="EP26" s="219">
        <f t="shared" si="41"/>
        <v>0</v>
      </c>
      <c r="EQ26" s="219">
        <f t="shared" si="42"/>
        <v>0</v>
      </c>
      <c r="ER26" s="219">
        <f t="shared" si="43"/>
        <v>0</v>
      </c>
      <c r="ES26" s="220">
        <f t="shared" si="44"/>
        <v>0</v>
      </c>
      <c r="ET26" s="220">
        <f t="shared" si="45"/>
        <v>0</v>
      </c>
      <c r="EU26" s="221">
        <f t="shared" si="46"/>
        <v>0</v>
      </c>
      <c r="EV26" s="222">
        <f t="shared" si="47"/>
        <v>0</v>
      </c>
      <c r="EW26" s="219">
        <f t="shared" si="48"/>
        <v>0</v>
      </c>
      <c r="EX26" s="219">
        <f t="shared" si="49"/>
        <v>0</v>
      </c>
      <c r="EY26" s="219">
        <f t="shared" si="50"/>
        <v>0</v>
      </c>
      <c r="EZ26" s="219">
        <f t="shared" si="51"/>
        <v>0</v>
      </c>
      <c r="FA26" s="219">
        <f t="shared" si="52"/>
        <v>0</v>
      </c>
      <c r="FB26" s="219">
        <f t="shared" si="53"/>
        <v>0</v>
      </c>
      <c r="FC26" s="223">
        <f t="shared" si="54"/>
        <v>0</v>
      </c>
      <c r="FD26" s="222">
        <f t="shared" si="55"/>
        <v>0</v>
      </c>
      <c r="FE26" s="219">
        <f t="shared" si="56"/>
        <v>0</v>
      </c>
      <c r="FF26" s="219">
        <f t="shared" si="57"/>
        <v>0</v>
      </c>
      <c r="FG26" s="219">
        <f t="shared" si="58"/>
        <v>0</v>
      </c>
      <c r="FH26" s="219">
        <f t="shared" si="59"/>
        <v>0</v>
      </c>
      <c r="FI26" s="219">
        <f t="shared" si="60"/>
        <v>0</v>
      </c>
      <c r="FJ26" s="219">
        <f t="shared" si="61"/>
        <v>0</v>
      </c>
      <c r="FK26" s="223">
        <f t="shared" si="62"/>
        <v>0</v>
      </c>
      <c r="FL26" s="224">
        <f t="shared" si="18"/>
        <v>-1E-10</v>
      </c>
      <c r="FO26" s="135"/>
      <c r="FP26" s="295"/>
      <c r="FQ26" s="295"/>
      <c r="FR26" s="296" t="str">
        <f>GO31</f>
        <v>DREAM TEAM</v>
      </c>
      <c r="FS26" s="297" t="str">
        <f>GN34</f>
        <v>COMTAL</v>
      </c>
      <c r="FT26" s="298"/>
      <c r="FU26" s="298"/>
      <c r="FV26" s="168"/>
      <c r="FW26" s="295"/>
      <c r="FX26" s="295"/>
      <c r="FY26" s="293" t="str">
        <f>GN36</f>
        <v>CERETANO</v>
      </c>
      <c r="FZ26" s="297" t="str">
        <f t="shared" si="67"/>
        <v>OTAC'S</v>
      </c>
      <c r="GA26" s="298"/>
      <c r="GB26" s="298"/>
      <c r="GC26" s="168"/>
      <c r="GD26" s="295"/>
      <c r="GE26" s="295"/>
      <c r="GF26" s="293" t="str">
        <f>GO30</f>
        <v>EGARA</v>
      </c>
      <c r="GG26" s="294" t="str">
        <f>GN35</f>
        <v>NUCA</v>
      </c>
      <c r="GH26" s="298"/>
      <c r="GI26" s="298"/>
      <c r="GJ26" s="162"/>
      <c r="GL26" s="162"/>
      <c r="GM26" s="275">
        <v>90</v>
      </c>
      <c r="GN26" s="276" t="s">
        <v>139</v>
      </c>
      <c r="GO26" s="274" t="s">
        <v>139</v>
      </c>
    </row>
    <row r="27" spans="1:197" ht="12" customHeight="1">
      <c r="A27" s="67"/>
      <c r="B27" s="147"/>
      <c r="C27" s="148"/>
      <c r="D27" s="148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O27" s="135"/>
      <c r="FP27" s="295"/>
      <c r="FQ27" s="295"/>
      <c r="FR27" s="296" t="str">
        <f>GO30</f>
        <v>EGARA</v>
      </c>
      <c r="FS27" s="297" t="str">
        <f>GN33</f>
        <v>EMPÚRIES</v>
      </c>
      <c r="FT27" s="298"/>
      <c r="FU27" s="298"/>
      <c r="FV27" s="168"/>
      <c r="FW27" s="295"/>
      <c r="FX27" s="295"/>
      <c r="FY27" s="296" t="str">
        <f>GO37</f>
        <v>HURACÀ</v>
      </c>
      <c r="FZ27" s="297" t="str">
        <f t="shared" si="67"/>
        <v>RAPUCO</v>
      </c>
      <c r="GA27" s="298"/>
      <c r="GB27" s="298"/>
      <c r="GC27" s="168"/>
      <c r="GD27" s="295"/>
      <c r="GE27" s="295"/>
      <c r="GF27" s="293" t="str">
        <f>GN30</f>
        <v>BRASILIA</v>
      </c>
      <c r="GG27" s="294" t="str">
        <f>GN34</f>
        <v>COMTAL</v>
      </c>
      <c r="GH27" s="298"/>
      <c r="GI27" s="298"/>
      <c r="GJ27" s="162"/>
      <c r="GL27" s="162"/>
      <c r="GM27" s="275">
        <v>20</v>
      </c>
      <c r="GN27" s="276" t="s">
        <v>313</v>
      </c>
      <c r="GO27" s="274" t="s">
        <v>10</v>
      </c>
    </row>
    <row r="28" spans="1:195" ht="12" customHeight="1">
      <c r="A28" s="67"/>
      <c r="B28" s="147"/>
      <c r="C28" s="148"/>
      <c r="D28" s="148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O28" s="135"/>
      <c r="FP28" s="295"/>
      <c r="FQ28" s="295"/>
      <c r="FR28" s="296" t="str">
        <f>GN30</f>
        <v>BRASILIA</v>
      </c>
      <c r="FS28" s="297" t="str">
        <f>GN32</f>
        <v>ICK</v>
      </c>
      <c r="FT28" s="298"/>
      <c r="FU28" s="298"/>
      <c r="FV28" s="168"/>
      <c r="FW28" s="295"/>
      <c r="FX28" s="295"/>
      <c r="FY28" s="296" t="str">
        <f>GO36</f>
        <v>PEÑAROL</v>
      </c>
      <c r="FZ28" s="297" t="str">
        <f t="shared" si="67"/>
        <v>OURAL'S</v>
      </c>
      <c r="GA28" s="298"/>
      <c r="GB28" s="298"/>
      <c r="GC28" s="168"/>
      <c r="GD28" s="295"/>
      <c r="GE28" s="295"/>
      <c r="GF28" s="293" t="str">
        <f>GN31</f>
        <v>NÀSTIC</v>
      </c>
      <c r="GG28" s="294" t="str">
        <f>GN33</f>
        <v>EMPÚRIES</v>
      </c>
      <c r="GH28" s="298"/>
      <c r="GI28" s="298"/>
      <c r="GJ28" s="162"/>
      <c r="GL28" s="162"/>
      <c r="GM28" s="273"/>
    </row>
    <row r="29" spans="1:196" ht="12" customHeight="1">
      <c r="A29" s="67"/>
      <c r="B29" s="147"/>
      <c r="C29" s="148"/>
      <c r="D29" s="148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M29" s="289" t="s">
        <v>25</v>
      </c>
      <c r="EN29" s="33">
        <f>SUM(EN11:EN28)</f>
        <v>1.36E-08</v>
      </c>
      <c r="EO29" s="290">
        <f>SUM(EO11:EO28)/2</f>
        <v>0</v>
      </c>
      <c r="EP29" s="2"/>
      <c r="EQ29" s="2"/>
      <c r="ER29" s="2" t="s">
        <v>26</v>
      </c>
      <c r="ES29" s="1">
        <f>SUM(ES11:ES28)</f>
        <v>0</v>
      </c>
      <c r="ET29" s="1">
        <f>SUM(ET11:ET28)</f>
        <v>0</v>
      </c>
      <c r="EV29" s="1">
        <f>SUM(EV11:EV28)/2</f>
        <v>0</v>
      </c>
      <c r="EZ29" s="291">
        <f>SUM(EZ11:EZ28)</f>
        <v>0</v>
      </c>
      <c r="FA29" s="291">
        <f>SUM(FA11:FA28)</f>
        <v>0</v>
      </c>
      <c r="FC29" s="1">
        <f>SUM(FC11:FC28)</f>
        <v>0</v>
      </c>
      <c r="FD29" s="1">
        <f>SUM(FD11:FD28)/2</f>
        <v>0</v>
      </c>
      <c r="FE29" s="2"/>
      <c r="FF29" s="2"/>
      <c r="FG29" s="2"/>
      <c r="FH29" s="286">
        <f>SUM(FH11:FH28)</f>
        <v>0</v>
      </c>
      <c r="FI29" s="286">
        <f>SUM(FI11:FI28)</f>
        <v>0</v>
      </c>
      <c r="FJ29" s="2"/>
      <c r="FK29" s="1">
        <f>SUM(FK11:FK28)</f>
        <v>0</v>
      </c>
      <c r="FO29" s="135"/>
      <c r="FP29" s="295"/>
      <c r="FQ29" s="295"/>
      <c r="FR29" s="296" t="str">
        <f>GN31</f>
        <v>NÀSTIC</v>
      </c>
      <c r="FS29" s="297" t="str">
        <f>GN37</f>
        <v>PALLEJÀ</v>
      </c>
      <c r="FT29" s="167"/>
      <c r="FU29" s="167"/>
      <c r="FV29" s="168"/>
      <c r="FW29" s="295"/>
      <c r="FX29" s="295"/>
      <c r="FY29" s="296" t="str">
        <f>GN37</f>
        <v>PALLEJÀ</v>
      </c>
      <c r="FZ29" s="297" t="str">
        <f t="shared" si="67"/>
        <v>BOTOFUMEIRO</v>
      </c>
      <c r="GA29" s="167"/>
      <c r="GB29" s="167"/>
      <c r="GC29" s="168"/>
      <c r="GD29" s="295"/>
      <c r="GE29" s="295"/>
      <c r="GF29" s="293" t="str">
        <f>GN32</f>
        <v>ICK</v>
      </c>
      <c r="GG29" s="294" t="str">
        <f>GN37</f>
        <v>PALLEJÀ</v>
      </c>
      <c r="GH29" s="167"/>
      <c r="GI29" s="167"/>
      <c r="GJ29" s="162"/>
      <c r="GL29" s="162"/>
      <c r="GM29" s="273"/>
      <c r="GN29" s="281" t="s">
        <v>314</v>
      </c>
    </row>
    <row r="30" spans="1:197" ht="12" customHeight="1" thickBot="1">
      <c r="A30" s="67"/>
      <c r="B30" s="147"/>
      <c r="C30" s="148"/>
      <c r="D30" s="148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O30" s="2"/>
      <c r="EP30" s="2"/>
      <c r="EQ30" s="2"/>
      <c r="ER30" s="2"/>
      <c r="ES30" s="1"/>
      <c r="EW30" s="63" t="s">
        <v>28</v>
      </c>
      <c r="EX30" s="45"/>
      <c r="EY30" s="44"/>
      <c r="EZ30" s="44"/>
      <c r="FA30" s="44"/>
      <c r="FB30" s="44"/>
      <c r="FC30" s="64">
        <f>FC29/$EN$29</f>
        <v>0</v>
      </c>
      <c r="FD30" s="2"/>
      <c r="FE30" s="41" t="s">
        <v>29</v>
      </c>
      <c r="FF30" s="43"/>
      <c r="FG30" s="42"/>
      <c r="FH30" s="42"/>
      <c r="FI30" s="42"/>
      <c r="FJ30" s="42"/>
      <c r="FK30" s="65">
        <f>FK29/$EN$29</f>
        <v>0</v>
      </c>
      <c r="FO30" s="135"/>
      <c r="FP30" s="175"/>
      <c r="FQ30" s="176"/>
      <c r="FR30" s="168"/>
      <c r="FS30" s="177"/>
      <c r="FT30" s="169"/>
      <c r="FU30" s="169"/>
      <c r="FV30" s="169"/>
      <c r="FW30" s="169"/>
      <c r="FX30" s="169"/>
      <c r="FY30" s="171"/>
      <c r="FZ30" s="171"/>
      <c r="GA30" s="169"/>
      <c r="GB30" s="169"/>
      <c r="GC30" s="169"/>
      <c r="GD30" s="169"/>
      <c r="GE30" s="169"/>
      <c r="GF30" s="171"/>
      <c r="GG30" s="171"/>
      <c r="GH30" s="169"/>
      <c r="GI30" s="169"/>
      <c r="GJ30" s="162"/>
      <c r="GL30" s="162"/>
      <c r="GM30" s="273"/>
      <c r="GN30" s="279" t="s">
        <v>354</v>
      </c>
      <c r="GO30" s="279" t="s">
        <v>342</v>
      </c>
    </row>
    <row r="31" spans="1:197" ht="12" customHeight="1" thickBot="1">
      <c r="A31" s="67"/>
      <c r="B31" s="147"/>
      <c r="C31" s="148"/>
      <c r="D31" s="148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O31" s="2"/>
      <c r="EP31" s="2" t="s">
        <v>27</v>
      </c>
      <c r="EQ31" s="2"/>
      <c r="ER31" s="2"/>
      <c r="ES31" s="29" t="e">
        <f>ES29/EO29</f>
        <v>#DIV/0!</v>
      </c>
      <c r="FO31" s="135"/>
      <c r="FP31" s="154" t="s">
        <v>54</v>
      </c>
      <c r="FQ31" s="155" t="s">
        <v>59</v>
      </c>
      <c r="FR31" s="156">
        <f>GF21+7</f>
        <v>43913</v>
      </c>
      <c r="FS31" s="157">
        <f>GG21+7</f>
        <v>44109</v>
      </c>
      <c r="FT31" s="158" t="s">
        <v>54</v>
      </c>
      <c r="FU31" s="159" t="s">
        <v>60</v>
      </c>
      <c r="FV31" s="160"/>
      <c r="FW31" s="154" t="s">
        <v>54</v>
      </c>
      <c r="FX31" s="155" t="s">
        <v>61</v>
      </c>
      <c r="FY31" s="156">
        <f>FR31+7</f>
        <v>43920</v>
      </c>
      <c r="FZ31" s="157">
        <f>FS31+7</f>
        <v>44116</v>
      </c>
      <c r="GA31" s="158" t="s">
        <v>54</v>
      </c>
      <c r="GB31" s="159" t="s">
        <v>62</v>
      </c>
      <c r="GC31" s="161"/>
      <c r="GD31" s="282" t="s">
        <v>54</v>
      </c>
      <c r="GE31" s="283" t="s">
        <v>63</v>
      </c>
      <c r="GF31" s="156">
        <f>FY31+14</f>
        <v>43934</v>
      </c>
      <c r="GG31" s="157">
        <f>FZ31+7</f>
        <v>44123</v>
      </c>
      <c r="GH31" s="158" t="s">
        <v>54</v>
      </c>
      <c r="GI31" s="159" t="s">
        <v>64</v>
      </c>
      <c r="GJ31" s="162"/>
      <c r="GL31" s="162"/>
      <c r="GM31" s="273"/>
      <c r="GN31" s="279" t="s">
        <v>355</v>
      </c>
      <c r="GO31" s="279" t="s">
        <v>317</v>
      </c>
    </row>
    <row r="32" spans="1:205" ht="12" customHeight="1">
      <c r="A32" s="67"/>
      <c r="B32" s="147"/>
      <c r="C32" s="148"/>
      <c r="D32" s="148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143"/>
      <c r="FP32" s="292"/>
      <c r="FQ32" s="292"/>
      <c r="FR32" s="293" t="str">
        <f>GN33</f>
        <v>EMPÚRIES</v>
      </c>
      <c r="FS32" s="294" t="str">
        <f>GN32</f>
        <v>ICK</v>
      </c>
      <c r="FT32" s="164"/>
      <c r="FU32" s="164"/>
      <c r="FV32" s="165"/>
      <c r="FW32" s="292"/>
      <c r="FX32" s="292"/>
      <c r="FY32" s="293" t="str">
        <f>GO33</f>
        <v>RAPUCO</v>
      </c>
      <c r="FZ32" s="294" t="str">
        <f>GO34</f>
        <v>OURAL'S</v>
      </c>
      <c r="GA32" s="164"/>
      <c r="GB32" s="164"/>
      <c r="GC32" s="166"/>
      <c r="GD32" s="292"/>
      <c r="GE32" s="292"/>
      <c r="GF32" s="293" t="str">
        <f>GN34</f>
        <v>COMTAL</v>
      </c>
      <c r="GG32" s="294" t="str">
        <f>GN33</f>
        <v>EMPÚRIES</v>
      </c>
      <c r="GH32" s="164"/>
      <c r="GI32" s="164"/>
      <c r="GJ32" s="162"/>
      <c r="GL32" s="162"/>
      <c r="GM32" s="273"/>
      <c r="GN32" s="279" t="s">
        <v>10</v>
      </c>
      <c r="GO32" s="279" t="s">
        <v>341</v>
      </c>
      <c r="GP32" s="73"/>
      <c r="GQ32" s="73"/>
      <c r="GR32" s="73"/>
      <c r="GS32" s="73"/>
      <c r="GT32" s="73"/>
      <c r="GU32" s="73"/>
      <c r="GV32" s="73"/>
      <c r="GW32" s="73"/>
    </row>
    <row r="33" spans="1:205" ht="12" customHeight="1">
      <c r="A33" s="67"/>
      <c r="B33" s="147"/>
      <c r="C33" s="148"/>
      <c r="D33" s="148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143"/>
      <c r="FP33" s="295"/>
      <c r="FQ33" s="295"/>
      <c r="FR33" s="293" t="str">
        <f>GN34</f>
        <v>COMTAL</v>
      </c>
      <c r="FS33" s="294" t="str">
        <f>GN31</f>
        <v>NÀSTIC</v>
      </c>
      <c r="FT33" s="298"/>
      <c r="FU33" s="298"/>
      <c r="FV33" s="168"/>
      <c r="FW33" s="295"/>
      <c r="FX33" s="295"/>
      <c r="FY33" s="296" t="str">
        <f>GO32</f>
        <v>OTAC'S</v>
      </c>
      <c r="FZ33" s="297" t="str">
        <f>GO35</f>
        <v>BOTOFUMEIRO</v>
      </c>
      <c r="GA33" s="298"/>
      <c r="GB33" s="298"/>
      <c r="GC33" s="166"/>
      <c r="GD33" s="295"/>
      <c r="GE33" s="295"/>
      <c r="GF33" s="293" t="str">
        <f>GN35</f>
        <v>NUCA</v>
      </c>
      <c r="GG33" s="297" t="str">
        <f>GN32</f>
        <v>ICK</v>
      </c>
      <c r="GH33" s="298"/>
      <c r="GI33" s="298"/>
      <c r="GJ33" s="162"/>
      <c r="GL33" s="162"/>
      <c r="GM33" s="273"/>
      <c r="GN33" s="279" t="s">
        <v>52</v>
      </c>
      <c r="GO33" s="279" t="s">
        <v>15</v>
      </c>
      <c r="GP33" s="73"/>
      <c r="GQ33" s="73"/>
      <c r="GR33" s="73"/>
      <c r="GS33" s="73"/>
      <c r="GT33" s="73"/>
      <c r="GU33" s="73"/>
      <c r="GV33" s="73"/>
      <c r="GW33" s="73"/>
    </row>
    <row r="34" spans="1:205" ht="12" customHeight="1">
      <c r="A34" s="67"/>
      <c r="B34" s="147"/>
      <c r="C34" s="148"/>
      <c r="D34" s="148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143"/>
      <c r="FP34" s="295"/>
      <c r="FQ34" s="295"/>
      <c r="FR34" s="293" t="str">
        <f>GN35</f>
        <v>NUCA</v>
      </c>
      <c r="FS34" s="294" t="str">
        <f>GN30</f>
        <v>BRASILIA</v>
      </c>
      <c r="FT34" s="298"/>
      <c r="FU34" s="298"/>
      <c r="FV34" s="168"/>
      <c r="FW34" s="295"/>
      <c r="FX34" s="295"/>
      <c r="FY34" s="296" t="str">
        <f>GO31</f>
        <v>DREAM TEAM</v>
      </c>
      <c r="FZ34" s="297" t="str">
        <f>GO36</f>
        <v>PEÑAROL</v>
      </c>
      <c r="GA34" s="298"/>
      <c r="GB34" s="298"/>
      <c r="GC34" s="166"/>
      <c r="GD34" s="295"/>
      <c r="GE34" s="295"/>
      <c r="GF34" s="293" t="str">
        <f>GN36</f>
        <v>CERETANO</v>
      </c>
      <c r="GG34" s="297" t="str">
        <f>GN31</f>
        <v>NÀSTIC</v>
      </c>
      <c r="GH34" s="298"/>
      <c r="GI34" s="298"/>
      <c r="GJ34" s="162"/>
      <c r="GL34" s="162"/>
      <c r="GM34" s="273"/>
      <c r="GN34" s="279" t="s">
        <v>9</v>
      </c>
      <c r="GO34" s="279" t="s">
        <v>329</v>
      </c>
      <c r="GP34" s="73"/>
      <c r="GQ34" s="73"/>
      <c r="GR34" s="73"/>
      <c r="GS34" s="73"/>
      <c r="GT34" s="73"/>
      <c r="GU34" s="73"/>
      <c r="GV34" s="73"/>
      <c r="GW34" s="73"/>
    </row>
    <row r="35" spans="1:205" ht="12" customHeight="1">
      <c r="A35" s="67"/>
      <c r="B35" s="147"/>
      <c r="C35" s="148"/>
      <c r="D35" s="148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143"/>
      <c r="FP35" s="295"/>
      <c r="FQ35" s="295"/>
      <c r="FR35" s="293" t="str">
        <f>GN36</f>
        <v>CERETANO</v>
      </c>
      <c r="FS35" s="294" t="str">
        <f>GO30</f>
        <v>EGARA</v>
      </c>
      <c r="FT35" s="298"/>
      <c r="FU35" s="298"/>
      <c r="FV35" s="168"/>
      <c r="FW35" s="295"/>
      <c r="FX35" s="295"/>
      <c r="FY35" s="296" t="str">
        <f>GO30</f>
        <v>EGARA</v>
      </c>
      <c r="FZ35" s="297" t="str">
        <f>GO37</f>
        <v>HURACÀ</v>
      </c>
      <c r="GA35" s="298"/>
      <c r="GB35" s="298"/>
      <c r="GC35" s="166"/>
      <c r="GD35" s="295"/>
      <c r="GE35" s="295"/>
      <c r="GF35" s="293" t="str">
        <f>GO37</f>
        <v>HURACÀ</v>
      </c>
      <c r="GG35" s="297" t="str">
        <f>GN30</f>
        <v>BRASILIA</v>
      </c>
      <c r="GH35" s="298"/>
      <c r="GI35" s="298"/>
      <c r="GJ35" s="162"/>
      <c r="GL35" s="162"/>
      <c r="GM35" s="273"/>
      <c r="GN35" s="279" t="s">
        <v>340</v>
      </c>
      <c r="GO35" s="279" t="s">
        <v>319</v>
      </c>
      <c r="GP35" s="73"/>
      <c r="GQ35" s="73"/>
      <c r="GR35" s="73"/>
      <c r="GS35" s="73"/>
      <c r="GT35" s="73"/>
      <c r="GU35" s="73"/>
      <c r="GV35" s="73"/>
      <c r="GW35" s="73"/>
    </row>
    <row r="36" spans="1:205" ht="12" customHeight="1">
      <c r="A36" s="67"/>
      <c r="B36" s="147"/>
      <c r="C36" s="148"/>
      <c r="D36" s="148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143"/>
      <c r="FP36" s="295"/>
      <c r="FQ36" s="295"/>
      <c r="FR36" s="293" t="str">
        <f>GO37</f>
        <v>HURACÀ</v>
      </c>
      <c r="FS36" s="294" t="str">
        <f>GO31</f>
        <v>DREAM TEAM</v>
      </c>
      <c r="FT36" s="298"/>
      <c r="FU36" s="298"/>
      <c r="FV36" s="168"/>
      <c r="FW36" s="295"/>
      <c r="FX36" s="295"/>
      <c r="FY36" s="296" t="str">
        <f>GN30</f>
        <v>BRASILIA</v>
      </c>
      <c r="FZ36" s="297" t="str">
        <f>GN36</f>
        <v>CERETANO</v>
      </c>
      <c r="GA36" s="298"/>
      <c r="GB36" s="298"/>
      <c r="GC36" s="166"/>
      <c r="GD36" s="295"/>
      <c r="GE36" s="295"/>
      <c r="GF36" s="293" t="str">
        <f>GO36</f>
        <v>PEÑAROL</v>
      </c>
      <c r="GG36" s="297" t="str">
        <f>GO30</f>
        <v>EGARA</v>
      </c>
      <c r="GH36" s="298"/>
      <c r="GI36" s="298"/>
      <c r="GJ36" s="178"/>
      <c r="GL36" s="178"/>
      <c r="GN36" s="279" t="s">
        <v>334</v>
      </c>
      <c r="GO36" s="279" t="s">
        <v>339</v>
      </c>
      <c r="GP36" s="73"/>
      <c r="GQ36" s="73"/>
      <c r="GR36" s="73"/>
      <c r="GS36" s="73"/>
      <c r="GT36" s="73"/>
      <c r="GU36" s="73"/>
      <c r="GV36" s="73"/>
      <c r="GW36" s="73"/>
    </row>
    <row r="37" spans="1:205" ht="12" customHeight="1">
      <c r="A37" s="67"/>
      <c r="B37" s="147"/>
      <c r="C37" s="148"/>
      <c r="D37" s="1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143"/>
      <c r="FP37" s="295"/>
      <c r="FQ37" s="295"/>
      <c r="FR37" s="293" t="str">
        <f>GO36</f>
        <v>PEÑAROL</v>
      </c>
      <c r="FS37" s="294" t="str">
        <f>GO32</f>
        <v>OTAC'S</v>
      </c>
      <c r="FT37" s="298"/>
      <c r="FU37" s="298"/>
      <c r="FV37" s="168"/>
      <c r="FW37" s="295"/>
      <c r="FX37" s="295"/>
      <c r="FY37" s="296" t="str">
        <f>GN31</f>
        <v>NÀSTIC</v>
      </c>
      <c r="FZ37" s="297" t="str">
        <f>GN35</f>
        <v>NUCA</v>
      </c>
      <c r="GA37" s="298"/>
      <c r="GB37" s="298"/>
      <c r="GC37" s="169"/>
      <c r="GD37" s="295"/>
      <c r="GE37" s="295"/>
      <c r="GF37" s="293" t="str">
        <f>GO35</f>
        <v>BOTOFUMEIRO</v>
      </c>
      <c r="GG37" s="297" t="str">
        <f>GO31</f>
        <v>DREAM TEAM</v>
      </c>
      <c r="GH37" s="298"/>
      <c r="GI37" s="298"/>
      <c r="GJ37" s="174"/>
      <c r="GL37" s="174"/>
      <c r="GN37" s="279" t="s">
        <v>33</v>
      </c>
      <c r="GO37" s="279" t="s">
        <v>44</v>
      </c>
      <c r="GP37" s="73"/>
      <c r="GQ37" s="73"/>
      <c r="GR37" s="73"/>
      <c r="GS37" s="73"/>
      <c r="GT37" s="73"/>
      <c r="GU37" s="73"/>
      <c r="GV37" s="73"/>
      <c r="GW37" s="73"/>
    </row>
    <row r="38" spans="1:205" ht="12" customHeight="1">
      <c r="A38" s="67"/>
      <c r="B38" s="147"/>
      <c r="C38" s="148"/>
      <c r="D38" s="148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143"/>
      <c r="FP38" s="295"/>
      <c r="FQ38" s="295"/>
      <c r="FR38" s="293" t="str">
        <f>GO35</f>
        <v>BOTOFUMEIRO</v>
      </c>
      <c r="FS38" s="294" t="str">
        <f>GO33</f>
        <v>RAPUCO</v>
      </c>
      <c r="FT38" s="298"/>
      <c r="FU38" s="298"/>
      <c r="FV38" s="168"/>
      <c r="FW38" s="295"/>
      <c r="FX38" s="295"/>
      <c r="FY38" s="296" t="str">
        <f>GN32</f>
        <v>ICK</v>
      </c>
      <c r="FZ38" s="297" t="str">
        <f>GN34</f>
        <v>COMTAL</v>
      </c>
      <c r="GA38" s="298"/>
      <c r="GB38" s="298"/>
      <c r="GC38" s="169"/>
      <c r="GD38" s="295"/>
      <c r="GE38" s="295"/>
      <c r="GF38" s="296" t="str">
        <f>GO34</f>
        <v>OURAL'S</v>
      </c>
      <c r="GG38" s="297" t="str">
        <f>GO32</f>
        <v>OTAC'S</v>
      </c>
      <c r="GH38" s="298"/>
      <c r="GI38" s="298"/>
      <c r="GJ38" s="162"/>
      <c r="GL38" s="162"/>
      <c r="GN38" s="73"/>
      <c r="GO38" s="73"/>
      <c r="GP38" s="73"/>
      <c r="GQ38" s="73"/>
      <c r="GR38" s="73"/>
      <c r="GS38" s="73"/>
      <c r="GT38" s="73"/>
      <c r="GU38" s="73"/>
      <c r="GV38" s="73"/>
      <c r="GW38" s="73"/>
    </row>
    <row r="39" spans="1:205" ht="12" customHeight="1">
      <c r="A39" s="67"/>
      <c r="B39" s="147"/>
      <c r="C39" s="148"/>
      <c r="D39" s="148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143"/>
      <c r="FP39" s="295"/>
      <c r="FQ39" s="295"/>
      <c r="FR39" s="293" t="str">
        <f>GN37</f>
        <v>PALLEJÀ</v>
      </c>
      <c r="FS39" s="294" t="str">
        <f>GO34</f>
        <v>OURAL'S</v>
      </c>
      <c r="FT39" s="167"/>
      <c r="FU39" s="167"/>
      <c r="FV39" s="168"/>
      <c r="FW39" s="295"/>
      <c r="FX39" s="295"/>
      <c r="FY39" s="296" t="str">
        <f>GN33</f>
        <v>EMPÚRIES</v>
      </c>
      <c r="FZ39" s="297" t="str">
        <f>GN37</f>
        <v>PALLEJÀ</v>
      </c>
      <c r="GA39" s="167"/>
      <c r="GB39" s="167"/>
      <c r="GC39" s="169"/>
      <c r="GD39" s="295"/>
      <c r="GE39" s="295"/>
      <c r="GF39" s="296" t="str">
        <f>GN37</f>
        <v>PALLEJÀ</v>
      </c>
      <c r="GG39" s="297" t="str">
        <f>GO33</f>
        <v>RAPUCO</v>
      </c>
      <c r="GH39" s="167"/>
      <c r="GI39" s="167"/>
      <c r="GJ39" s="162"/>
      <c r="GL39" s="162"/>
      <c r="GN39" s="73"/>
      <c r="GO39" s="73"/>
      <c r="GP39" s="73"/>
      <c r="GQ39" s="73"/>
      <c r="GR39" s="73"/>
      <c r="GS39" s="73"/>
      <c r="GT39" s="73"/>
      <c r="GU39" s="73"/>
      <c r="GV39" s="73"/>
      <c r="GW39" s="73"/>
    </row>
    <row r="40" spans="1:205" ht="12" customHeight="1" thickBot="1">
      <c r="A40" s="67"/>
      <c r="B40" s="147"/>
      <c r="C40" s="148"/>
      <c r="D40" s="148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143"/>
      <c r="FP40" s="170"/>
      <c r="FQ40" s="170"/>
      <c r="FR40" s="171"/>
      <c r="FV40" s="170"/>
      <c r="FW40" s="170"/>
      <c r="FX40" s="170"/>
      <c r="FY40" s="171"/>
      <c r="FZ40" s="171"/>
      <c r="GA40" s="169"/>
      <c r="GB40" s="169"/>
      <c r="GC40" s="169"/>
      <c r="GD40" s="170"/>
      <c r="GE40" s="170"/>
      <c r="GF40" s="171"/>
      <c r="GG40" s="171"/>
      <c r="GH40" s="169"/>
      <c r="GI40" s="169"/>
      <c r="GJ40" s="162"/>
      <c r="GL40" s="162"/>
      <c r="GN40" s="73"/>
      <c r="GO40" s="73"/>
      <c r="GP40" s="73"/>
      <c r="GQ40" s="73"/>
      <c r="GR40" s="73"/>
      <c r="GS40" s="73"/>
      <c r="GT40" s="73"/>
      <c r="GU40" s="73"/>
      <c r="GV40" s="73"/>
      <c r="GW40" s="73"/>
    </row>
    <row r="41" spans="1:205" ht="12" customHeight="1" thickBot="1">
      <c r="A41" s="67"/>
      <c r="B41" s="147"/>
      <c r="C41" s="148"/>
      <c r="D41" s="148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149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143"/>
      <c r="FP41" s="282" t="s">
        <v>54</v>
      </c>
      <c r="FQ41" s="283" t="s">
        <v>65</v>
      </c>
      <c r="FR41" s="156">
        <f>GF31+7</f>
        <v>43941</v>
      </c>
      <c r="FS41" s="157">
        <f>GG31+7</f>
        <v>44130</v>
      </c>
      <c r="FT41" s="158" t="s">
        <v>54</v>
      </c>
      <c r="FU41" s="159" t="s">
        <v>66</v>
      </c>
      <c r="FV41" s="160"/>
      <c r="FW41" s="154" t="s">
        <v>54</v>
      </c>
      <c r="FX41" s="155" t="s">
        <v>67</v>
      </c>
      <c r="FY41" s="156">
        <f>FR41+7</f>
        <v>43948</v>
      </c>
      <c r="FZ41" s="157">
        <f>FS41+7</f>
        <v>44137</v>
      </c>
      <c r="GA41" s="158" t="s">
        <v>54</v>
      </c>
      <c r="GB41" s="159" t="s">
        <v>68</v>
      </c>
      <c r="GC41" s="161"/>
      <c r="GD41" s="154" t="s">
        <v>54</v>
      </c>
      <c r="GE41" s="155" t="s">
        <v>69</v>
      </c>
      <c r="GF41" s="156">
        <f>FY41+7</f>
        <v>43955</v>
      </c>
      <c r="GG41" s="157">
        <f>FZ41+7</f>
        <v>44144</v>
      </c>
      <c r="GH41" s="158" t="s">
        <v>54</v>
      </c>
      <c r="GI41" s="159" t="s">
        <v>70</v>
      </c>
      <c r="GJ41" s="162"/>
      <c r="GL41" s="162"/>
      <c r="GN41" s="73"/>
      <c r="GO41" s="73"/>
      <c r="GP41" s="73"/>
      <c r="GQ41" s="73"/>
      <c r="GR41" s="73"/>
      <c r="GS41" s="73"/>
      <c r="GT41" s="73"/>
      <c r="GU41" s="73"/>
      <c r="GV41" s="73"/>
      <c r="GW41" s="73"/>
    </row>
    <row r="42" spans="1:205" ht="12" customHeight="1">
      <c r="A42" s="67"/>
      <c r="B42" s="147"/>
      <c r="C42" s="148"/>
      <c r="D42" s="148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4"/>
      <c r="EN42" s="75"/>
      <c r="EO42" s="75"/>
      <c r="EP42" s="75"/>
      <c r="EQ42" s="75"/>
      <c r="ER42" s="75"/>
      <c r="ES42" s="75"/>
      <c r="ET42" s="75"/>
      <c r="EU42" s="75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143"/>
      <c r="FP42" s="292"/>
      <c r="FQ42" s="292"/>
      <c r="FR42" s="293" t="str">
        <f>GO32</f>
        <v>OTAC'S</v>
      </c>
      <c r="FS42" s="294" t="str">
        <f>GO33</f>
        <v>RAPUCO</v>
      </c>
      <c r="FT42" s="164"/>
      <c r="FU42" s="164"/>
      <c r="FV42" s="165"/>
      <c r="FW42" s="292"/>
      <c r="FX42" s="292"/>
      <c r="FY42" s="293" t="str">
        <f>GN35</f>
        <v>NUCA</v>
      </c>
      <c r="FZ42" s="294" t="str">
        <f>GN34</f>
        <v>COMTAL</v>
      </c>
      <c r="GA42" s="164"/>
      <c r="GB42" s="164"/>
      <c r="GC42" s="165"/>
      <c r="GD42" s="292"/>
      <c r="GE42" s="292"/>
      <c r="GF42" s="293" t="str">
        <f>GO31</f>
        <v>DREAM TEAM</v>
      </c>
      <c r="GG42" s="294" t="str">
        <f aca="true" t="shared" si="68" ref="GG42:GG47">GO32</f>
        <v>OTAC'S</v>
      </c>
      <c r="GH42" s="164"/>
      <c r="GI42" s="164"/>
      <c r="GJ42" s="162"/>
      <c r="GL42" s="162"/>
      <c r="GN42" s="73"/>
      <c r="GO42" s="73"/>
      <c r="GP42" s="73"/>
      <c r="GQ42" s="73"/>
      <c r="GR42" s="73"/>
      <c r="GS42" s="73"/>
      <c r="GT42" s="73"/>
      <c r="GU42" s="73"/>
      <c r="GV42" s="73"/>
      <c r="GW42" s="73"/>
    </row>
    <row r="43" spans="1:205" ht="12" customHeight="1">
      <c r="A43" s="67"/>
      <c r="B43" s="147"/>
      <c r="C43" s="148"/>
      <c r="D43" s="148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150"/>
      <c r="EM43" s="121"/>
      <c r="EN43" s="122"/>
      <c r="EO43" s="122"/>
      <c r="EP43" s="122"/>
      <c r="EQ43" s="122"/>
      <c r="ER43" s="122"/>
      <c r="ES43" s="122"/>
      <c r="ET43" s="122"/>
      <c r="EU43" s="12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143"/>
      <c r="FP43" s="295"/>
      <c r="FQ43" s="295"/>
      <c r="FR43" s="296" t="str">
        <f>GO31</f>
        <v>DREAM TEAM</v>
      </c>
      <c r="FS43" s="297" t="str">
        <f>GO34</f>
        <v>OURAL'S</v>
      </c>
      <c r="FT43" s="298"/>
      <c r="FU43" s="298"/>
      <c r="FV43" s="168"/>
      <c r="FW43" s="295"/>
      <c r="FX43" s="295"/>
      <c r="FY43" s="293" t="str">
        <f>GN36</f>
        <v>CERETANO</v>
      </c>
      <c r="FZ43" s="297" t="str">
        <f>GN33</f>
        <v>EMPÚRIES</v>
      </c>
      <c r="GA43" s="298"/>
      <c r="GB43" s="298"/>
      <c r="GC43" s="168"/>
      <c r="GD43" s="295"/>
      <c r="GE43" s="295"/>
      <c r="GF43" s="293" t="str">
        <f>GO30</f>
        <v>EGARA</v>
      </c>
      <c r="GG43" s="294" t="str">
        <f t="shared" si="68"/>
        <v>RAPUCO</v>
      </c>
      <c r="GH43" s="298"/>
      <c r="GI43" s="298"/>
      <c r="GJ43" s="162"/>
      <c r="GL43" s="162"/>
      <c r="GN43" s="73"/>
      <c r="GO43" s="73"/>
      <c r="GP43" s="73"/>
      <c r="GQ43" s="73"/>
      <c r="GR43" s="73"/>
      <c r="GS43" s="73"/>
      <c r="GT43" s="73"/>
      <c r="GU43" s="73"/>
      <c r="GV43" s="73"/>
      <c r="GW43" s="73"/>
    </row>
    <row r="44" spans="1:205" ht="12" customHeight="1">
      <c r="A44" s="67"/>
      <c r="B44" s="147"/>
      <c r="C44" s="148"/>
      <c r="D44" s="148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151"/>
      <c r="EM44" s="121"/>
      <c r="EN44" s="122"/>
      <c r="EO44" s="122"/>
      <c r="EP44" s="122"/>
      <c r="EQ44" s="122"/>
      <c r="ER44" s="122"/>
      <c r="ES44" s="122"/>
      <c r="ET44" s="122"/>
      <c r="EU44" s="12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143"/>
      <c r="FP44" s="295"/>
      <c r="FQ44" s="295"/>
      <c r="FR44" s="296" t="str">
        <f>GO30</f>
        <v>EGARA</v>
      </c>
      <c r="FS44" s="297" t="str">
        <f>GO35</f>
        <v>BOTOFUMEIRO</v>
      </c>
      <c r="FT44" s="298"/>
      <c r="FU44" s="298"/>
      <c r="FV44" s="168"/>
      <c r="FW44" s="295"/>
      <c r="FX44" s="295"/>
      <c r="FY44" s="293" t="str">
        <f>GO37</f>
        <v>HURACÀ</v>
      </c>
      <c r="FZ44" s="297" t="str">
        <f>GN32</f>
        <v>ICK</v>
      </c>
      <c r="GA44" s="298"/>
      <c r="GB44" s="298"/>
      <c r="GC44" s="168"/>
      <c r="GD44" s="295"/>
      <c r="GE44" s="295"/>
      <c r="GF44" s="293" t="str">
        <f aca="true" t="shared" si="69" ref="GF44:GF49">GN30</f>
        <v>BRASILIA</v>
      </c>
      <c r="GG44" s="294" t="str">
        <f t="shared" si="68"/>
        <v>OURAL'S</v>
      </c>
      <c r="GH44" s="298"/>
      <c r="GI44" s="298"/>
      <c r="GJ44" s="162"/>
      <c r="GL44" s="162"/>
      <c r="GN44" s="73"/>
      <c r="GO44" s="73"/>
      <c r="GP44" s="73"/>
      <c r="GQ44" s="73"/>
      <c r="GR44" s="73"/>
      <c r="GS44" s="73"/>
      <c r="GT44" s="73"/>
      <c r="GU44" s="73"/>
      <c r="GV44" s="73"/>
      <c r="GW44" s="73"/>
    </row>
    <row r="45" spans="1:205" ht="12" customHeight="1">
      <c r="A45" s="67"/>
      <c r="B45" s="147"/>
      <c r="C45" s="148"/>
      <c r="D45" s="148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151"/>
      <c r="EM45" s="121"/>
      <c r="EN45" s="122"/>
      <c r="EO45" s="122"/>
      <c r="EP45" s="122"/>
      <c r="EQ45" s="122"/>
      <c r="ER45" s="122"/>
      <c r="ES45" s="122"/>
      <c r="ET45" s="122"/>
      <c r="EU45" s="12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143"/>
      <c r="FP45" s="295"/>
      <c r="FQ45" s="295"/>
      <c r="FR45" s="296" t="str">
        <f>GN30</f>
        <v>BRASILIA</v>
      </c>
      <c r="FS45" s="297" t="str">
        <f>GO36</f>
        <v>PEÑAROL</v>
      </c>
      <c r="FT45" s="298"/>
      <c r="FU45" s="298"/>
      <c r="FV45" s="168"/>
      <c r="FW45" s="295"/>
      <c r="FX45" s="295"/>
      <c r="FY45" s="293" t="str">
        <f>GO36</f>
        <v>PEÑAROL</v>
      </c>
      <c r="FZ45" s="297" t="str">
        <f>GN31</f>
        <v>NÀSTIC</v>
      </c>
      <c r="GA45" s="298"/>
      <c r="GB45" s="298"/>
      <c r="GC45" s="168"/>
      <c r="GD45" s="295"/>
      <c r="GE45" s="295"/>
      <c r="GF45" s="293" t="str">
        <f t="shared" si="69"/>
        <v>NÀSTIC</v>
      </c>
      <c r="GG45" s="294" t="str">
        <f t="shared" si="68"/>
        <v>BOTOFUMEIRO</v>
      </c>
      <c r="GH45" s="298"/>
      <c r="GI45" s="298"/>
      <c r="GJ45" s="162"/>
      <c r="GL45" s="162"/>
      <c r="GN45" s="73"/>
      <c r="GO45" s="73"/>
      <c r="GP45" s="73"/>
      <c r="GQ45" s="73"/>
      <c r="GR45" s="73"/>
      <c r="GS45" s="73"/>
      <c r="GT45" s="73"/>
      <c r="GU45" s="73"/>
      <c r="GV45" s="73"/>
      <c r="GW45" s="73"/>
    </row>
    <row r="46" spans="1:205" ht="12" customHeight="1">
      <c r="A46" s="67"/>
      <c r="B46" s="147"/>
      <c r="C46" s="148"/>
      <c r="D46" s="148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151"/>
      <c r="EM46" s="121"/>
      <c r="EN46" s="122"/>
      <c r="EO46" s="122"/>
      <c r="EP46" s="122"/>
      <c r="EQ46" s="122"/>
      <c r="ER46" s="122"/>
      <c r="ES46" s="122"/>
      <c r="ET46" s="122"/>
      <c r="EU46" s="12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143"/>
      <c r="FP46" s="295"/>
      <c r="FQ46" s="295"/>
      <c r="FR46" s="296" t="str">
        <f>GN31</f>
        <v>NÀSTIC</v>
      </c>
      <c r="FS46" s="297" t="str">
        <f>GO37</f>
        <v>HURACÀ</v>
      </c>
      <c r="FT46" s="298"/>
      <c r="FU46" s="298"/>
      <c r="FV46" s="168"/>
      <c r="FW46" s="295"/>
      <c r="FX46" s="295"/>
      <c r="FY46" s="293" t="str">
        <f>GO35</f>
        <v>BOTOFUMEIRO</v>
      </c>
      <c r="FZ46" s="297" t="str">
        <f>GN30</f>
        <v>BRASILIA</v>
      </c>
      <c r="GA46" s="298"/>
      <c r="GB46" s="298"/>
      <c r="GC46" s="168"/>
      <c r="GD46" s="295"/>
      <c r="GE46" s="295"/>
      <c r="GF46" s="293" t="str">
        <f t="shared" si="69"/>
        <v>ICK</v>
      </c>
      <c r="GG46" s="294" t="str">
        <f t="shared" si="68"/>
        <v>PEÑAROL</v>
      </c>
      <c r="GH46" s="298"/>
      <c r="GI46" s="298"/>
      <c r="GJ46" s="162"/>
      <c r="GL46" s="162"/>
      <c r="GN46" s="73"/>
      <c r="GO46" s="73"/>
      <c r="GP46" s="73"/>
      <c r="GQ46" s="73"/>
      <c r="GR46" s="73"/>
      <c r="GS46" s="73"/>
      <c r="GT46" s="73"/>
      <c r="GU46" s="73"/>
      <c r="GV46" s="73"/>
      <c r="GW46" s="73"/>
    </row>
    <row r="47" spans="1:205" ht="12" customHeight="1">
      <c r="A47" s="67"/>
      <c r="B47" s="147"/>
      <c r="C47" s="148"/>
      <c r="D47" s="148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151"/>
      <c r="EM47" s="121"/>
      <c r="EN47" s="122"/>
      <c r="EO47" s="122"/>
      <c r="EP47" s="122"/>
      <c r="EQ47" s="122"/>
      <c r="ER47" s="122"/>
      <c r="ES47" s="122"/>
      <c r="ET47" s="122"/>
      <c r="EU47" s="12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143"/>
      <c r="FP47" s="295"/>
      <c r="FQ47" s="295"/>
      <c r="FR47" s="296" t="str">
        <f>GN32</f>
        <v>ICK</v>
      </c>
      <c r="FS47" s="297" t="str">
        <f>GN36</f>
        <v>CERETANO</v>
      </c>
      <c r="FT47" s="298"/>
      <c r="FU47" s="298"/>
      <c r="FV47" s="168"/>
      <c r="FW47" s="295"/>
      <c r="FX47" s="295"/>
      <c r="FY47" s="296" t="str">
        <f>GO34</f>
        <v>OURAL'S</v>
      </c>
      <c r="FZ47" s="297" t="str">
        <f>GO30</f>
        <v>EGARA</v>
      </c>
      <c r="GA47" s="298"/>
      <c r="GB47" s="298"/>
      <c r="GC47" s="168"/>
      <c r="GD47" s="295"/>
      <c r="GE47" s="295"/>
      <c r="GF47" s="293" t="str">
        <f t="shared" si="69"/>
        <v>EMPÚRIES</v>
      </c>
      <c r="GG47" s="294" t="str">
        <f t="shared" si="68"/>
        <v>HURACÀ</v>
      </c>
      <c r="GH47" s="298"/>
      <c r="GI47" s="298"/>
      <c r="GJ47" s="162"/>
      <c r="GL47" s="162"/>
      <c r="GN47" s="73"/>
      <c r="GO47" s="73"/>
      <c r="GP47" s="73"/>
      <c r="GQ47" s="73"/>
      <c r="GR47" s="73"/>
      <c r="GS47" s="73"/>
      <c r="GT47" s="73"/>
      <c r="GU47" s="73"/>
      <c r="GV47" s="73"/>
      <c r="GW47" s="73"/>
    </row>
    <row r="48" spans="2:205" ht="12" customHeight="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151"/>
      <c r="EM48" s="121"/>
      <c r="EN48" s="122"/>
      <c r="EO48" s="122"/>
      <c r="EP48" s="122"/>
      <c r="EQ48" s="122"/>
      <c r="ER48" s="122"/>
      <c r="ES48" s="122"/>
      <c r="ET48" s="122"/>
      <c r="EU48" s="12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143"/>
      <c r="FP48" s="295"/>
      <c r="FQ48" s="295"/>
      <c r="FR48" s="296" t="str">
        <f>GN33</f>
        <v>EMPÚRIES</v>
      </c>
      <c r="FS48" s="297" t="str">
        <f>GN35</f>
        <v>NUCA</v>
      </c>
      <c r="FT48" s="298"/>
      <c r="FU48" s="298"/>
      <c r="FV48" s="168"/>
      <c r="FW48" s="295"/>
      <c r="FX48" s="295"/>
      <c r="FY48" s="296" t="str">
        <f>GO33</f>
        <v>RAPUCO</v>
      </c>
      <c r="FZ48" s="297" t="str">
        <f>GO31</f>
        <v>DREAM TEAM</v>
      </c>
      <c r="GA48" s="298"/>
      <c r="GB48" s="298"/>
      <c r="GC48" s="168"/>
      <c r="GD48" s="295"/>
      <c r="GE48" s="295"/>
      <c r="GF48" s="293" t="str">
        <f t="shared" si="69"/>
        <v>COMTAL</v>
      </c>
      <c r="GG48" s="294" t="str">
        <f>GN36</f>
        <v>CERETANO</v>
      </c>
      <c r="GH48" s="298"/>
      <c r="GI48" s="298"/>
      <c r="GJ48" s="162"/>
      <c r="GL48" s="162"/>
      <c r="GN48" s="73"/>
      <c r="GO48" s="73"/>
      <c r="GP48" s="73"/>
      <c r="GQ48" s="73"/>
      <c r="GR48" s="73"/>
      <c r="GS48" s="73"/>
      <c r="GT48" s="73"/>
      <c r="GU48" s="73"/>
      <c r="GV48" s="73"/>
      <c r="GW48" s="73"/>
    </row>
    <row r="49" spans="2:205" ht="12" customHeight="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151"/>
      <c r="EM49" s="121"/>
      <c r="EN49" s="122"/>
      <c r="EO49" s="122"/>
      <c r="EP49" s="122"/>
      <c r="EQ49" s="122"/>
      <c r="ER49" s="122"/>
      <c r="ES49" s="122"/>
      <c r="ET49" s="122"/>
      <c r="EU49" s="12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143"/>
      <c r="FP49" s="295"/>
      <c r="FQ49" s="295"/>
      <c r="FR49" s="296" t="str">
        <f>GN34</f>
        <v>COMTAL</v>
      </c>
      <c r="FS49" s="297" t="str">
        <f>GN37</f>
        <v>PALLEJÀ</v>
      </c>
      <c r="FT49" s="167"/>
      <c r="FU49" s="167"/>
      <c r="FV49" s="168"/>
      <c r="FW49" s="295"/>
      <c r="FX49" s="295"/>
      <c r="FY49" s="296" t="str">
        <f>GN37</f>
        <v>PALLEJÀ</v>
      </c>
      <c r="FZ49" s="297" t="str">
        <f>GO32</f>
        <v>OTAC'S</v>
      </c>
      <c r="GA49" s="167"/>
      <c r="GB49" s="167"/>
      <c r="GC49" s="168"/>
      <c r="GD49" s="295"/>
      <c r="GE49" s="295"/>
      <c r="GF49" s="293" t="str">
        <f t="shared" si="69"/>
        <v>NUCA</v>
      </c>
      <c r="GG49" s="294" t="str">
        <f>GN37</f>
        <v>PALLEJÀ</v>
      </c>
      <c r="GH49" s="167"/>
      <c r="GI49" s="167"/>
      <c r="GJ49" s="162"/>
      <c r="GL49" s="162"/>
      <c r="GN49" s="73"/>
      <c r="GO49" s="73"/>
      <c r="GP49" s="73"/>
      <c r="GQ49" s="73"/>
      <c r="GR49" s="73"/>
      <c r="GS49" s="73"/>
      <c r="GT49" s="73"/>
      <c r="GU49" s="73"/>
      <c r="GV49" s="73"/>
      <c r="GW49" s="73"/>
    </row>
    <row r="50" spans="2:205" ht="12" customHeight="1" thickBot="1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151"/>
      <c r="EM50" s="121"/>
      <c r="EN50" s="122"/>
      <c r="EO50" s="122"/>
      <c r="EP50" s="122"/>
      <c r="EQ50" s="122"/>
      <c r="ER50" s="122"/>
      <c r="ES50" s="122"/>
      <c r="ET50" s="122"/>
      <c r="EU50" s="12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143"/>
      <c r="FP50" s="170"/>
      <c r="FQ50" s="170"/>
      <c r="FR50" s="171"/>
      <c r="FS50" s="171"/>
      <c r="FT50" s="169"/>
      <c r="FU50" s="169"/>
      <c r="FV50" s="170"/>
      <c r="FW50" s="170"/>
      <c r="FX50" s="170"/>
      <c r="FY50" s="171"/>
      <c r="FZ50" s="171"/>
      <c r="GA50" s="169"/>
      <c r="GB50" s="169"/>
      <c r="GC50" s="169"/>
      <c r="GD50" s="170"/>
      <c r="GE50" s="170"/>
      <c r="GF50" s="171"/>
      <c r="GG50" s="171"/>
      <c r="GH50" s="169"/>
      <c r="GI50" s="169"/>
      <c r="GJ50" s="172"/>
      <c r="GL50" s="173"/>
      <c r="GM50" s="1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</row>
    <row r="51" spans="2:205" ht="12" customHeight="1" thickBot="1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151"/>
      <c r="EM51" s="121"/>
      <c r="EN51" s="122"/>
      <c r="EO51" s="122"/>
      <c r="EP51" s="122"/>
      <c r="EQ51" s="122"/>
      <c r="ER51" s="122"/>
      <c r="ES51" s="122"/>
      <c r="ET51" s="122"/>
      <c r="EU51" s="12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143"/>
      <c r="FP51" s="154" t="s">
        <v>54</v>
      </c>
      <c r="FQ51" s="155" t="s">
        <v>71</v>
      </c>
      <c r="FR51" s="156">
        <f>GF41+7</f>
        <v>43962</v>
      </c>
      <c r="FS51" s="157">
        <f>GG41+7</f>
        <v>44151</v>
      </c>
      <c r="FT51" s="158" t="s">
        <v>54</v>
      </c>
      <c r="FU51" s="159" t="s">
        <v>72</v>
      </c>
      <c r="FV51" s="160"/>
      <c r="FW51" s="282" t="s">
        <v>54</v>
      </c>
      <c r="FX51" s="283" t="s">
        <v>73</v>
      </c>
      <c r="FY51" s="156">
        <f>FR51+7</f>
        <v>43969</v>
      </c>
      <c r="FZ51" s="157">
        <f>FS51+7</f>
        <v>44158</v>
      </c>
      <c r="GA51" s="158" t="s">
        <v>54</v>
      </c>
      <c r="GB51" s="159" t="s">
        <v>74</v>
      </c>
      <c r="GC51" s="161"/>
      <c r="GD51" s="282" t="s">
        <v>54</v>
      </c>
      <c r="GE51" s="283" t="s">
        <v>75</v>
      </c>
      <c r="GF51" s="156">
        <f>FY51+7</f>
        <v>43976</v>
      </c>
      <c r="GG51" s="157">
        <f>FZ51+7</f>
        <v>44165</v>
      </c>
      <c r="GH51" s="158" t="s">
        <v>54</v>
      </c>
      <c r="GI51" s="159" t="s">
        <v>76</v>
      </c>
      <c r="GJ51" s="174"/>
      <c r="GL51" s="174"/>
      <c r="GN51" s="73"/>
      <c r="GO51" s="73"/>
      <c r="GP51" s="73"/>
      <c r="GQ51" s="73"/>
      <c r="GR51" s="73"/>
      <c r="GS51" s="73"/>
      <c r="GT51" s="73"/>
      <c r="GU51" s="73"/>
      <c r="GV51" s="73"/>
      <c r="GW51" s="73"/>
    </row>
    <row r="52" spans="2:205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151"/>
      <c r="EM52" s="121"/>
      <c r="EN52" s="122"/>
      <c r="EO52" s="122"/>
      <c r="EP52" s="122"/>
      <c r="EQ52" s="122"/>
      <c r="ER52" s="122"/>
      <c r="ES52" s="122"/>
      <c r="ET52" s="122"/>
      <c r="EU52" s="12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143"/>
      <c r="FP52" s="292"/>
      <c r="FQ52" s="292"/>
      <c r="FR52" s="293" t="str">
        <f>GN36</f>
        <v>CERETANO</v>
      </c>
      <c r="FS52" s="294" t="str">
        <f>GN35</f>
        <v>NUCA</v>
      </c>
      <c r="FT52" s="164"/>
      <c r="FU52" s="164"/>
      <c r="FV52" s="165"/>
      <c r="FW52" s="292"/>
      <c r="FX52" s="292"/>
      <c r="FY52" s="293" t="str">
        <f>GO30</f>
        <v>EGARA</v>
      </c>
      <c r="FZ52" s="294" t="str">
        <f aca="true" t="shared" si="70" ref="FZ52:FZ58">GO31</f>
        <v>DREAM TEAM</v>
      </c>
      <c r="GA52" s="164"/>
      <c r="GB52" s="164"/>
      <c r="GC52" s="165"/>
      <c r="GD52" s="292"/>
      <c r="GE52" s="292"/>
      <c r="GF52" s="293" t="str">
        <f>GO37</f>
        <v>HURACÀ</v>
      </c>
      <c r="GG52" s="294" t="str">
        <f>GN36</f>
        <v>CERETANO</v>
      </c>
      <c r="GH52" s="164"/>
      <c r="GI52" s="164"/>
      <c r="GJ52" s="162"/>
      <c r="GL52" s="162"/>
      <c r="GN52" s="73"/>
      <c r="GO52" s="73"/>
      <c r="GP52" s="73"/>
      <c r="GQ52" s="73"/>
      <c r="GR52" s="73"/>
      <c r="GS52" s="73"/>
      <c r="GT52" s="73"/>
      <c r="GU52" s="73"/>
      <c r="GV52" s="73"/>
      <c r="GW52" s="73"/>
    </row>
    <row r="53" spans="2:205" ht="12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151"/>
      <c r="EM53" s="121"/>
      <c r="EN53" s="122"/>
      <c r="EO53" s="122"/>
      <c r="EP53" s="122"/>
      <c r="EQ53" s="122"/>
      <c r="ER53" s="122"/>
      <c r="ES53" s="122"/>
      <c r="ET53" s="122"/>
      <c r="EU53" s="12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143"/>
      <c r="FP53" s="295"/>
      <c r="FQ53" s="295"/>
      <c r="FR53" s="296" t="str">
        <f>GO37</f>
        <v>HURACÀ</v>
      </c>
      <c r="FS53" s="297" t="str">
        <f>GN34</f>
        <v>COMTAL</v>
      </c>
      <c r="FT53" s="298"/>
      <c r="FU53" s="298"/>
      <c r="FV53" s="168"/>
      <c r="FW53" s="295"/>
      <c r="FX53" s="295"/>
      <c r="FY53" s="293" t="str">
        <f aca="true" t="shared" si="71" ref="FY53:FY59">GN30</f>
        <v>BRASILIA</v>
      </c>
      <c r="FZ53" s="297" t="str">
        <f t="shared" si="70"/>
        <v>OTAC'S</v>
      </c>
      <c r="GA53" s="298"/>
      <c r="GB53" s="298"/>
      <c r="GC53" s="168"/>
      <c r="GD53" s="295"/>
      <c r="GE53" s="295"/>
      <c r="GF53" s="293" t="str">
        <f>GO36</f>
        <v>PEÑAROL</v>
      </c>
      <c r="GG53" s="294" t="str">
        <f>GN35</f>
        <v>NUCA</v>
      </c>
      <c r="GH53" s="298"/>
      <c r="GI53" s="298"/>
      <c r="GJ53" s="162"/>
      <c r="GL53" s="162"/>
      <c r="GN53" s="73"/>
      <c r="GO53" s="73"/>
      <c r="GP53" s="73"/>
      <c r="GQ53" s="73"/>
      <c r="GR53" s="73"/>
      <c r="GS53" s="73"/>
      <c r="GT53" s="73"/>
      <c r="GU53" s="73"/>
      <c r="GV53" s="73"/>
      <c r="GW53" s="73"/>
    </row>
    <row r="54" spans="2:205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151"/>
      <c r="EM54" s="121"/>
      <c r="EN54" s="122"/>
      <c r="EO54" s="122"/>
      <c r="EP54" s="122"/>
      <c r="EQ54" s="122"/>
      <c r="ER54" s="122"/>
      <c r="ES54" s="122"/>
      <c r="ET54" s="122"/>
      <c r="EU54" s="12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143"/>
      <c r="FP54" s="295"/>
      <c r="FQ54" s="295"/>
      <c r="FR54" s="296" t="str">
        <f>GO36</f>
        <v>PEÑAROL</v>
      </c>
      <c r="FS54" s="297" t="str">
        <f>GN33</f>
        <v>EMPÚRIES</v>
      </c>
      <c r="FT54" s="298"/>
      <c r="FU54" s="298"/>
      <c r="FV54" s="168"/>
      <c r="FW54" s="295"/>
      <c r="FX54" s="295"/>
      <c r="FY54" s="293" t="str">
        <f t="shared" si="71"/>
        <v>NÀSTIC</v>
      </c>
      <c r="FZ54" s="297" t="str">
        <f t="shared" si="70"/>
        <v>RAPUCO</v>
      </c>
      <c r="GA54" s="298"/>
      <c r="GB54" s="298"/>
      <c r="GC54" s="168"/>
      <c r="GD54" s="295"/>
      <c r="GE54" s="295"/>
      <c r="GF54" s="293" t="str">
        <f>GO35</f>
        <v>BOTOFUMEIRO</v>
      </c>
      <c r="GG54" s="294" t="str">
        <f>GN34</f>
        <v>COMTAL</v>
      </c>
      <c r="GH54" s="298"/>
      <c r="GI54" s="298"/>
      <c r="GJ54" s="162"/>
      <c r="GL54" s="162"/>
      <c r="GN54" s="73"/>
      <c r="GO54" s="73"/>
      <c r="GP54" s="73"/>
      <c r="GQ54" s="73"/>
      <c r="GR54" s="73"/>
      <c r="GS54" s="73"/>
      <c r="GT54" s="73"/>
      <c r="GU54" s="73"/>
      <c r="GV54" s="73"/>
      <c r="GW54" s="73"/>
    </row>
    <row r="55" spans="2:205" ht="12" customHeight="1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150"/>
      <c r="EM55" s="121"/>
      <c r="EN55" s="122"/>
      <c r="EO55" s="122"/>
      <c r="EP55" s="122"/>
      <c r="EQ55" s="122"/>
      <c r="ER55" s="122"/>
      <c r="ES55" s="122"/>
      <c r="ET55" s="122"/>
      <c r="EU55" s="12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143"/>
      <c r="FP55" s="295"/>
      <c r="FQ55" s="295"/>
      <c r="FR55" s="296" t="str">
        <f>GO35</f>
        <v>BOTOFUMEIRO</v>
      </c>
      <c r="FS55" s="297" t="str">
        <f>GN32</f>
        <v>ICK</v>
      </c>
      <c r="FT55" s="298"/>
      <c r="FU55" s="298"/>
      <c r="FV55" s="168"/>
      <c r="FW55" s="295"/>
      <c r="FX55" s="295"/>
      <c r="FY55" s="293" t="str">
        <f t="shared" si="71"/>
        <v>ICK</v>
      </c>
      <c r="FZ55" s="297" t="str">
        <f t="shared" si="70"/>
        <v>OURAL'S</v>
      </c>
      <c r="GA55" s="298"/>
      <c r="GB55" s="298"/>
      <c r="GC55" s="168"/>
      <c r="GD55" s="295"/>
      <c r="GE55" s="295"/>
      <c r="GF55" s="293" t="str">
        <f>GO34</f>
        <v>OURAL'S</v>
      </c>
      <c r="GG55" s="294" t="str">
        <f>GN33</f>
        <v>EMPÚRIES</v>
      </c>
      <c r="GH55" s="298"/>
      <c r="GI55" s="298"/>
      <c r="GJ55" s="162"/>
      <c r="GL55" s="162"/>
      <c r="GN55" s="73"/>
      <c r="GO55" s="73"/>
      <c r="GP55" s="73"/>
      <c r="GQ55" s="73"/>
      <c r="GR55" s="73"/>
      <c r="GS55" s="73"/>
      <c r="GT55" s="73"/>
      <c r="GU55" s="73"/>
      <c r="GV55" s="73"/>
      <c r="GW55" s="73"/>
    </row>
    <row r="56" spans="2:205" ht="12" customHeight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150"/>
      <c r="EM56" s="121"/>
      <c r="EN56" s="122"/>
      <c r="EO56" s="122"/>
      <c r="EP56" s="122"/>
      <c r="EQ56" s="122"/>
      <c r="ER56" s="122"/>
      <c r="ES56" s="122"/>
      <c r="ET56" s="122"/>
      <c r="EU56" s="12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143"/>
      <c r="FP56" s="295"/>
      <c r="FQ56" s="295"/>
      <c r="FR56" s="296" t="str">
        <f>GO34</f>
        <v>OURAL'S</v>
      </c>
      <c r="FS56" s="297" t="str">
        <f>GN31</f>
        <v>NÀSTIC</v>
      </c>
      <c r="FT56" s="298"/>
      <c r="FU56" s="298"/>
      <c r="FV56" s="168"/>
      <c r="FW56" s="295"/>
      <c r="FX56" s="295"/>
      <c r="FY56" s="293" t="str">
        <f t="shared" si="71"/>
        <v>EMPÚRIES</v>
      </c>
      <c r="FZ56" s="297" t="str">
        <f t="shared" si="70"/>
        <v>BOTOFUMEIRO</v>
      </c>
      <c r="GA56" s="298"/>
      <c r="GB56" s="298"/>
      <c r="GC56" s="168"/>
      <c r="GD56" s="295"/>
      <c r="GE56" s="295"/>
      <c r="GF56" s="293" t="str">
        <f>GO33</f>
        <v>RAPUCO</v>
      </c>
      <c r="GG56" s="294" t="str">
        <f>GN32</f>
        <v>ICK</v>
      </c>
      <c r="GH56" s="298"/>
      <c r="GI56" s="298"/>
      <c r="GJ56" s="162"/>
      <c r="GL56" s="162"/>
      <c r="GN56" s="73"/>
      <c r="GO56" s="73"/>
      <c r="GP56" s="73"/>
      <c r="GQ56" s="73"/>
      <c r="GR56" s="73"/>
      <c r="GS56" s="73"/>
      <c r="GT56" s="73"/>
      <c r="GU56" s="73"/>
      <c r="GV56" s="73"/>
      <c r="GW56" s="73"/>
    </row>
    <row r="57" spans="2:205" ht="12" customHeight="1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150"/>
      <c r="EM57" s="121"/>
      <c r="EN57" s="122"/>
      <c r="EO57" s="122"/>
      <c r="EP57" s="122"/>
      <c r="EQ57" s="122"/>
      <c r="ER57" s="122"/>
      <c r="ES57" s="122"/>
      <c r="ET57" s="122"/>
      <c r="EU57" s="12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143"/>
      <c r="FP57" s="295"/>
      <c r="FQ57" s="295"/>
      <c r="FR57" s="296" t="str">
        <f>GO33</f>
        <v>RAPUCO</v>
      </c>
      <c r="FS57" s="297" t="str">
        <f>GN30</f>
        <v>BRASILIA</v>
      </c>
      <c r="FT57" s="298"/>
      <c r="FU57" s="298"/>
      <c r="FV57" s="168"/>
      <c r="FW57" s="295"/>
      <c r="FX57" s="295"/>
      <c r="FY57" s="296" t="str">
        <f t="shared" si="71"/>
        <v>COMTAL</v>
      </c>
      <c r="FZ57" s="297" t="str">
        <f t="shared" si="70"/>
        <v>PEÑAROL</v>
      </c>
      <c r="GA57" s="298"/>
      <c r="GB57" s="298"/>
      <c r="GC57" s="168"/>
      <c r="GD57" s="295"/>
      <c r="GE57" s="295"/>
      <c r="GF57" s="293" t="str">
        <f>GO32</f>
        <v>OTAC'S</v>
      </c>
      <c r="GG57" s="294" t="str">
        <f>GN31</f>
        <v>NÀSTIC</v>
      </c>
      <c r="GH57" s="298"/>
      <c r="GI57" s="298"/>
      <c r="GJ57" s="162"/>
      <c r="GL57" s="162"/>
      <c r="GN57" s="73"/>
      <c r="GO57" s="73"/>
      <c r="GP57" s="73"/>
      <c r="GQ57" s="73"/>
      <c r="GR57" s="73"/>
      <c r="GS57" s="73"/>
      <c r="GT57" s="73"/>
      <c r="GU57" s="73"/>
      <c r="GV57" s="73"/>
      <c r="GW57" s="73"/>
    </row>
    <row r="58" spans="2:205" ht="12" customHeight="1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150"/>
      <c r="EM58" s="121"/>
      <c r="EN58" s="122"/>
      <c r="EO58" s="122"/>
      <c r="EP58" s="122"/>
      <c r="EQ58" s="122"/>
      <c r="ER58" s="122"/>
      <c r="ES58" s="122"/>
      <c r="ET58" s="122"/>
      <c r="EU58" s="12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143"/>
      <c r="FP58" s="295"/>
      <c r="FQ58" s="295"/>
      <c r="FR58" s="296" t="str">
        <f>GO32</f>
        <v>OTAC'S</v>
      </c>
      <c r="FS58" s="297" t="str">
        <f>GO30</f>
        <v>EGARA</v>
      </c>
      <c r="FT58" s="298"/>
      <c r="FU58" s="298"/>
      <c r="FV58" s="168"/>
      <c r="FW58" s="295"/>
      <c r="FX58" s="295"/>
      <c r="FY58" s="296" t="str">
        <f t="shared" si="71"/>
        <v>NUCA</v>
      </c>
      <c r="FZ58" s="297" t="str">
        <f t="shared" si="70"/>
        <v>HURACÀ</v>
      </c>
      <c r="GA58" s="298"/>
      <c r="GB58" s="298"/>
      <c r="GC58" s="168"/>
      <c r="GD58" s="295"/>
      <c r="GE58" s="295"/>
      <c r="GF58" s="293" t="str">
        <f>GO31</f>
        <v>DREAM TEAM</v>
      </c>
      <c r="GG58" s="294" t="str">
        <f>GN30</f>
        <v>BRASILIA</v>
      </c>
      <c r="GH58" s="298"/>
      <c r="GI58" s="298"/>
      <c r="GJ58" s="162"/>
      <c r="GL58" s="162"/>
      <c r="GN58" s="73"/>
      <c r="GO58" s="73"/>
      <c r="GP58" s="73"/>
      <c r="GQ58" s="73"/>
      <c r="GR58" s="73"/>
      <c r="GS58" s="73"/>
      <c r="GT58" s="73"/>
      <c r="GU58" s="73"/>
      <c r="GV58" s="73"/>
      <c r="GW58" s="73"/>
    </row>
    <row r="59" spans="2:205" ht="12" customHeight="1">
      <c r="B59" s="74"/>
      <c r="C59" s="74"/>
      <c r="D59" s="74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150"/>
      <c r="EM59" s="121"/>
      <c r="EN59" s="122"/>
      <c r="EO59" s="122"/>
      <c r="EP59" s="122"/>
      <c r="EQ59" s="122"/>
      <c r="ER59" s="122"/>
      <c r="ES59" s="122"/>
      <c r="ET59" s="122"/>
      <c r="EU59" s="12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143"/>
      <c r="FP59" s="295"/>
      <c r="FQ59" s="295"/>
      <c r="FR59" s="296" t="str">
        <f>GN37</f>
        <v>PALLEJÀ</v>
      </c>
      <c r="FS59" s="297" t="str">
        <f>GO31</f>
        <v>DREAM TEAM</v>
      </c>
      <c r="FT59" s="167"/>
      <c r="FU59" s="167"/>
      <c r="FV59" s="168"/>
      <c r="FW59" s="295"/>
      <c r="FX59" s="295"/>
      <c r="FY59" s="296" t="str">
        <f t="shared" si="71"/>
        <v>CERETANO</v>
      </c>
      <c r="FZ59" s="297" t="str">
        <f>GN37</f>
        <v>PALLEJÀ</v>
      </c>
      <c r="GA59" s="167"/>
      <c r="GB59" s="167"/>
      <c r="GC59" s="168"/>
      <c r="GD59" s="295"/>
      <c r="GE59" s="295"/>
      <c r="GF59" s="293" t="str">
        <f>GN37</f>
        <v>PALLEJÀ</v>
      </c>
      <c r="GG59" s="294" t="str">
        <f>GO30</f>
        <v>EGARA</v>
      </c>
      <c r="GH59" s="167"/>
      <c r="GI59" s="167"/>
      <c r="GJ59" s="162"/>
      <c r="GL59" s="162"/>
      <c r="GN59" s="73"/>
      <c r="GO59" s="73"/>
      <c r="GP59" s="73"/>
      <c r="GQ59" s="73"/>
      <c r="GR59" s="73"/>
      <c r="GS59" s="73"/>
      <c r="GT59" s="73"/>
      <c r="GU59" s="73"/>
      <c r="GV59" s="73"/>
      <c r="GW59" s="73"/>
    </row>
    <row r="60" spans="2:205" ht="12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150"/>
      <c r="EM60" s="121"/>
      <c r="EN60" s="122"/>
      <c r="EO60" s="122"/>
      <c r="EP60" s="122"/>
      <c r="EQ60" s="122"/>
      <c r="ER60" s="122"/>
      <c r="ES60" s="122"/>
      <c r="ET60" s="122"/>
      <c r="EU60" s="12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143"/>
      <c r="FP60" s="170">
        <f>+FP12+FP13+FP14+FP15+FP16+FP17+FP18+FP19+FP22+FP23+FP24+FP25+FP26+FP27+FP28+FP29+FP32+FP33+FP34+FP35+FP36+FP37+FP38+FP39+FP42+FP43+FP44+FP45+FP46+FP47+FP48+FP49+FP52+FP53+FP54+FP55+FP56+FP57+FP58+FP59</f>
        <v>0</v>
      </c>
      <c r="FQ60" s="170">
        <f>+FQ12+FQ13+FQ14+FQ15+FQ16+FQ17+FQ18+FQ19+FQ22+FQ23+FQ24+FQ25+FQ26+FQ27+FQ28+FQ29+FQ32+FQ33+FQ34+FQ35+FQ36+FQ37+FQ38+FQ39+FQ42+FQ43+FQ44+FQ45+FQ46+FQ47+FQ48+FQ49+FQ52+FQ53+FQ54+FQ55+FQ56+FQ57+FQ58+FQ59</f>
        <v>0</v>
      </c>
      <c r="FR60" s="179"/>
      <c r="FS60" s="171"/>
      <c r="FT60" s="170">
        <f>+FT12+FT13+FT14+FT15+FT16+FT17+FT18+FT19+FT22+FT23+FT24+FT25+FT26+FT27+FT28+FT29+FT32+FT33+FT34+FT35+FT36+FT37+FT38+FT39+FT42+FT43+FT44+FT45+FT46+FT47+FT48+FT49+FT52+FT53+FT54+FT55+FT56+FT57+FT58+FT59</f>
        <v>0</v>
      </c>
      <c r="FU60" s="170">
        <f>+FU12+FU13+FU14+FU15+FU16+FU17+FU18+FU19+FU22+FU23+FU24+FU25+FU26+FU27+FU28+FU29+FU32+FU33+FU34+FU35+FU36+FU37+FU38+FU39+FU42+FU43+FU44+FU45+FU46+FU47+FU48+FU49+FU52+FU53+FU54+FU55+FU56+FU57+FU58+FU59</f>
        <v>0</v>
      </c>
      <c r="FV60" s="170"/>
      <c r="FW60" s="170">
        <f>+FW12+FW13+FW14+FW15+FW16+FW17+FW18+FW19+FW22+FW23+FW24+FW25+FW26+FW27+FW28+FW29+FW32+FW33+FW34+FW35+FW36+FW37+FW38+FW39+FW42+FW43+FW44+FW45+FW46+FW47+FW48+FW49+FW52+FW53+FW54+FW55+FW56+FW57+FW58+FW59</f>
        <v>0</v>
      </c>
      <c r="FX60" s="170">
        <f>+FX12+FX13+FX14+FX15+FX16+FX17+FX18+FX19+FX22+FX23+FX24+FX25+FX26+FX27+FX28+FX29+FX32+FX33+FX34+FX35+FX36+FX37+FX38+FX39+FX42+FX43+FX44+FX45+FX46+FX47+FX48+FX49+FX52+FX53+FX54+FX55+FX56+FX57+FX58+FX59</f>
        <v>0</v>
      </c>
      <c r="FY60" s="171"/>
      <c r="FZ60" s="171"/>
      <c r="GA60" s="170">
        <f>+GA12+GA13+GA14+GA15+GA16+GA17+GA18+GA19+GA22+GA23+GA24+GA25+GA26+GA27+GA28+GA29+GA32+GA33+GA34+GA35+GA36+GA37+GA38+GA39+GA42+GA43+GA44+GA45+GA46+GA47+GA48+GA49+GA52+GA53+GA54+GA55+GA56+GA57+GA58+GA59</f>
        <v>0</v>
      </c>
      <c r="GB60" s="170">
        <f>+GB12+GB13+GB14+GB15+GB16+GB17+GB18+GB19+GB22+GB23+GB24+GB25+GB26+GB27+GB28+GB29+GB32+GB33+GB34+GB35+GB36+GB37+GB38+GB39+GB42+GB43+GB44+GB45+GB46+GB47+GB48+GB49+GB52+GB53+GB54+GB55+GB56+GB57+GB58+GB59</f>
        <v>0</v>
      </c>
      <c r="GC60" s="169"/>
      <c r="GD60" s="170">
        <f>+GD12+GD13+GD14+GD15+GD16+GD17+GD18+GD19+GD22+GD23+GD24+GD25+GD26+GD27+GD28+GD29+GD32+GD33+GD34+GD35+GD36+GD37+GD38+GD39+GD42+GD43+GD44+GD45+GD46+GD47+GD48+GD49+GD52+GD53+GD54+GD55+GD56+GD57+GD58+GD59</f>
        <v>0</v>
      </c>
      <c r="GE60" s="170">
        <f>+GE12+GE13+GE14+GE15+GE16+GE17+GE18+GE19+GE22+GE23+GE24+GE25+GE26+GE27+GE28+GE29+GE32+GE33+GE34+GE35+GE36+GE37+GE38+GE39+GE42+GE43+GE44+GE45+GE46+GE47+GE48+GE49+GE52+GE53+GE54+GE55+GE56+GE57+GE58+GE59</f>
        <v>0</v>
      </c>
      <c r="GF60" s="171"/>
      <c r="GG60" s="171"/>
      <c r="GH60" s="170">
        <f>+GH12+GH13+GH14+GH15+GH16+GH17+GH18+GH19+GH22+GH23+GH24+GH25+GH26+GH27+GH28+GH29+GH32+GH33+GH34+GH35+GH36+GH37+GH38+GH39+GH42+GH43+GH44+GH45+GH46+GH47+GH48+GH49+GH52+GH53+GH54+GH55+GH56+GH57+GH58+GH59</f>
        <v>0</v>
      </c>
      <c r="GI60" s="170">
        <f>+GI12+GI13+GI14+GI15+GI16+GI17+GI18+GI19+GI22+GI23+GI24+GI25+GI26+GI27+GI28+GI29+GI32+GI33+GI34+GI35+GI36+GI37+GI38+GI39+GI42+GI43+GI44+GI45+GI46+GI47+GI48+GI49+GI52+GI53+GI54+GI55+GI56+GI57+GI58+GI59</f>
        <v>0</v>
      </c>
      <c r="GJ60" s="162"/>
      <c r="GL60" s="162"/>
      <c r="GN60" s="73"/>
      <c r="GO60" s="73"/>
      <c r="GP60" s="73"/>
      <c r="GQ60" s="73"/>
      <c r="GR60" s="73"/>
      <c r="GS60" s="73"/>
      <c r="GT60" s="73"/>
      <c r="GU60" s="73"/>
      <c r="GV60" s="73"/>
      <c r="GW60" s="73"/>
    </row>
    <row r="61" spans="2:205" ht="12" customHeight="1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120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143"/>
      <c r="FP61">
        <f>COUNT(FP12:FP59)</f>
        <v>0</v>
      </c>
      <c r="FR61" s="284" t="s">
        <v>323</v>
      </c>
      <c r="FS61" s="285">
        <f>FP60+FU60+FW60+GB60+GD60+GI60</f>
        <v>0</v>
      </c>
      <c r="FT61">
        <f>COUNT(FT12:FT59)</f>
        <v>0</v>
      </c>
      <c r="FW61">
        <f>COUNT(FW12:FW59)</f>
        <v>0</v>
      </c>
      <c r="FX61" s="169"/>
      <c r="FY61" s="169"/>
      <c r="FZ61" s="169"/>
      <c r="GA61">
        <f>COUNT(GA12:GA59)</f>
        <v>0</v>
      </c>
      <c r="GB61" s="170"/>
      <c r="GD61">
        <f>COUNT(GD12:GD59)</f>
        <v>0</v>
      </c>
      <c r="GH61">
        <f>COUNT(GH12:GH59)</f>
        <v>0</v>
      </c>
      <c r="GJ61" s="181"/>
      <c r="GL61" s="172"/>
      <c r="GM61" s="182"/>
      <c r="GN61" s="73"/>
      <c r="GO61" s="73"/>
      <c r="GP61" s="73"/>
      <c r="GQ61" s="73"/>
      <c r="GR61" s="73"/>
      <c r="GS61" s="73"/>
      <c r="GT61" s="73"/>
      <c r="GU61" s="73"/>
      <c r="GV61" s="73"/>
      <c r="GW61" s="73"/>
    </row>
    <row r="62" spans="2:205" ht="12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143"/>
      <c r="FR62" s="284" t="s">
        <v>324</v>
      </c>
      <c r="FS62" s="285">
        <f>FQ60+FT60+FX60+GA60+GE60+GH60</f>
        <v>0</v>
      </c>
      <c r="FT62" s="288" t="s">
        <v>325</v>
      </c>
      <c r="FU62" s="287"/>
      <c r="FV62" s="287"/>
      <c r="FW62" s="287">
        <f>FP61+FT61+FW61+GA61+GD61+GH61</f>
        <v>0</v>
      </c>
      <c r="FX62" s="169"/>
      <c r="FY62" s="169"/>
      <c r="FZ62" s="169"/>
      <c r="GA62" s="170"/>
      <c r="GB62" s="170"/>
      <c r="GJ62" s="183"/>
      <c r="GL62" s="184"/>
      <c r="GM62" s="185"/>
      <c r="GN62" s="73"/>
      <c r="GO62" s="73"/>
      <c r="GP62" s="73"/>
      <c r="GQ62" s="73"/>
      <c r="GR62" s="73"/>
      <c r="GS62" s="73"/>
      <c r="GT62" s="73"/>
      <c r="GU62" s="73"/>
      <c r="GV62" s="73"/>
      <c r="GW62" s="73"/>
    </row>
    <row r="63" spans="2:205" ht="12" customHeight="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85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143"/>
      <c r="FR63" s="186" t="s">
        <v>77</v>
      </c>
      <c r="FS63" s="180"/>
      <c r="FX63" s="169"/>
      <c r="FY63" s="169"/>
      <c r="FZ63" s="169"/>
      <c r="GA63" s="170"/>
      <c r="GB63" s="170"/>
      <c r="GJ63" s="178"/>
      <c r="GL63" s="178"/>
      <c r="GN63" s="73"/>
      <c r="GO63" s="73"/>
      <c r="GP63" s="73"/>
      <c r="GQ63" s="73"/>
      <c r="GR63" s="73"/>
      <c r="GS63" s="73"/>
      <c r="GT63" s="73"/>
      <c r="GU63" s="73"/>
      <c r="GV63" s="73"/>
      <c r="GW63" s="73"/>
    </row>
    <row r="64" spans="2:205" ht="12" customHeight="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85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143"/>
      <c r="FP64" s="2"/>
      <c r="FQ64" s="2">
        <v>1</v>
      </c>
      <c r="FX64" s="169"/>
      <c r="FY64" s="169"/>
      <c r="FZ64" s="169"/>
      <c r="GA64" s="170"/>
      <c r="GB64" s="170"/>
      <c r="GJ64" s="178"/>
      <c r="GK64" s="178"/>
      <c r="GL64" s="178"/>
      <c r="GN64" s="73"/>
      <c r="GO64" s="73"/>
      <c r="GP64" s="73"/>
      <c r="GQ64" s="73"/>
      <c r="GR64" s="73"/>
      <c r="GS64" s="73"/>
      <c r="GT64" s="73"/>
      <c r="GU64" s="73"/>
      <c r="GV64" s="73"/>
      <c r="GW64" s="73"/>
    </row>
    <row r="65" spans="2:205" ht="12" customHeight="1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143"/>
      <c r="FP65" s="2"/>
      <c r="FQ65" s="2">
        <v>2</v>
      </c>
      <c r="FX65" s="169"/>
      <c r="FY65" s="169"/>
      <c r="FZ65" s="169"/>
      <c r="GA65" s="170"/>
      <c r="GB65" s="170"/>
      <c r="GJ65" s="178"/>
      <c r="GK65" s="178"/>
      <c r="GL65" s="178"/>
      <c r="GN65" s="73"/>
      <c r="GO65" s="73"/>
      <c r="GP65" s="73"/>
      <c r="GQ65" s="73"/>
      <c r="GR65" s="73"/>
      <c r="GS65" s="73"/>
      <c r="GT65" s="73"/>
      <c r="GU65" s="73"/>
      <c r="GV65" s="73"/>
      <c r="GW65" s="73"/>
    </row>
    <row r="66" spans="2:205" ht="12" customHeight="1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143"/>
      <c r="FP66" s="135"/>
      <c r="FQ66" s="2">
        <v>3</v>
      </c>
      <c r="FX66" s="169"/>
      <c r="FY66" s="169"/>
      <c r="FZ66" s="169"/>
      <c r="GA66" s="170"/>
      <c r="GB66" s="170"/>
      <c r="GJ66" s="178"/>
      <c r="GK66" s="178"/>
      <c r="GL66" s="178"/>
      <c r="GN66" s="73"/>
      <c r="GO66" s="73"/>
      <c r="GP66" s="73"/>
      <c r="GQ66" s="73"/>
      <c r="GR66" s="73"/>
      <c r="GS66" s="73"/>
      <c r="GT66" s="73"/>
      <c r="GU66" s="73"/>
      <c r="GV66" s="73"/>
      <c r="GW66" s="73"/>
    </row>
    <row r="67" spans="2:205" ht="12" customHeight="1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149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143"/>
      <c r="FP67" s="178"/>
      <c r="FQ67" s="2">
        <v>4</v>
      </c>
      <c r="FX67" s="169"/>
      <c r="FY67" s="169"/>
      <c r="FZ67" s="169"/>
      <c r="GA67" s="170"/>
      <c r="GB67" s="170"/>
      <c r="GJ67" s="178"/>
      <c r="GK67" s="178"/>
      <c r="GL67" s="178"/>
      <c r="GN67" s="73"/>
      <c r="GO67" s="73"/>
      <c r="GP67" s="73"/>
      <c r="GQ67" s="73"/>
      <c r="GR67" s="73"/>
      <c r="GS67" s="73"/>
      <c r="GT67" s="73"/>
      <c r="GU67" s="73"/>
      <c r="GV67" s="73"/>
      <c r="GW67" s="73"/>
    </row>
    <row r="68" spans="2:205" ht="12" customHeight="1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4"/>
      <c r="EN68" s="75"/>
      <c r="EO68" s="75"/>
      <c r="EP68" s="75"/>
      <c r="EQ68" s="75"/>
      <c r="ER68" s="75"/>
      <c r="ES68" s="75"/>
      <c r="ET68" s="75"/>
      <c r="EU68" s="75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143"/>
      <c r="FP68" s="178"/>
      <c r="FQ68" s="2">
        <v>5</v>
      </c>
      <c r="FX68" s="169"/>
      <c r="FY68" s="169"/>
      <c r="FZ68" s="169"/>
      <c r="GA68" s="170"/>
      <c r="GB68" s="170"/>
      <c r="GJ68" s="178"/>
      <c r="GK68" s="178"/>
      <c r="GL68" s="178"/>
      <c r="GN68" s="73"/>
      <c r="GO68" s="73"/>
      <c r="GP68" s="73"/>
      <c r="GQ68" s="73"/>
      <c r="GR68" s="73"/>
      <c r="GS68" s="73"/>
      <c r="GT68" s="73"/>
      <c r="GU68" s="73"/>
      <c r="GV68" s="73"/>
      <c r="GW68" s="73"/>
    </row>
    <row r="69" spans="2:205" ht="12" customHeight="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4"/>
      <c r="EN69" s="75"/>
      <c r="EO69" s="75"/>
      <c r="EP69" s="75"/>
      <c r="EQ69" s="75"/>
      <c r="ER69" s="75"/>
      <c r="ES69" s="75"/>
      <c r="ET69" s="75"/>
      <c r="EU69" s="75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143"/>
      <c r="FP69" s="178"/>
      <c r="FQ69" s="2">
        <v>6</v>
      </c>
      <c r="FX69" s="169"/>
      <c r="FY69" s="169"/>
      <c r="FZ69" s="169"/>
      <c r="GA69" s="170"/>
      <c r="GB69" s="170"/>
      <c r="GJ69" s="178"/>
      <c r="GK69" s="178"/>
      <c r="GL69" s="178"/>
      <c r="GN69" s="73"/>
      <c r="GO69" s="73"/>
      <c r="GP69" s="73"/>
      <c r="GQ69" s="73"/>
      <c r="GR69" s="73"/>
      <c r="GS69" s="73"/>
      <c r="GT69" s="73"/>
      <c r="GU69" s="73"/>
      <c r="GV69" s="73"/>
      <c r="GW69" s="73"/>
    </row>
    <row r="70" spans="2:205" ht="12" customHeight="1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4"/>
      <c r="EN70" s="75"/>
      <c r="EO70" s="75"/>
      <c r="EP70" s="75"/>
      <c r="EQ70" s="75"/>
      <c r="ER70" s="75"/>
      <c r="ES70" s="75"/>
      <c r="ET70" s="75"/>
      <c r="EU70" s="75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143"/>
      <c r="FP70" s="178"/>
      <c r="FQ70" s="2">
        <v>7</v>
      </c>
      <c r="FT70" s="178"/>
      <c r="FU70" s="178"/>
      <c r="FV70" s="178"/>
      <c r="FW70" s="178"/>
      <c r="FX70" s="187"/>
      <c r="FY70" s="188"/>
      <c r="FZ70" s="188"/>
      <c r="GA70" s="170"/>
      <c r="GB70" s="170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N70" s="73"/>
      <c r="GO70" s="73"/>
      <c r="GP70" s="73"/>
      <c r="GQ70" s="73"/>
      <c r="GR70" s="73"/>
      <c r="GS70" s="73"/>
      <c r="GT70" s="73"/>
      <c r="GU70" s="73"/>
      <c r="GV70" s="73"/>
      <c r="GW70" s="73"/>
    </row>
    <row r="71" spans="2:205" ht="12" customHeight="1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4"/>
      <c r="EN71" s="75"/>
      <c r="EO71" s="75"/>
      <c r="EP71" s="75"/>
      <c r="EQ71" s="75"/>
      <c r="ER71" s="75"/>
      <c r="ES71" s="75"/>
      <c r="ET71" s="75"/>
      <c r="EU71" s="75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143"/>
      <c r="FP71" s="178"/>
      <c r="FQ71" s="2">
        <v>8</v>
      </c>
      <c r="FT71" s="178"/>
      <c r="FU71" s="178"/>
      <c r="FV71" s="178"/>
      <c r="FW71" s="178"/>
      <c r="FX71" s="187"/>
      <c r="FY71" s="188"/>
      <c r="FZ71" s="188"/>
      <c r="GA71" s="170"/>
      <c r="GB71" s="170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N71" s="73"/>
      <c r="GO71" s="73"/>
      <c r="GP71" s="73"/>
      <c r="GQ71" s="73"/>
      <c r="GR71" s="73"/>
      <c r="GS71" s="73"/>
      <c r="GT71" s="73"/>
      <c r="GU71" s="73"/>
      <c r="GV71" s="73"/>
      <c r="GW71" s="73"/>
    </row>
    <row r="72" spans="2:205" ht="12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4"/>
      <c r="EN72" s="75"/>
      <c r="EO72" s="75"/>
      <c r="EP72" s="75"/>
      <c r="EQ72" s="75"/>
      <c r="ER72" s="75"/>
      <c r="ES72" s="75"/>
      <c r="ET72" s="75"/>
      <c r="EU72" s="75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143"/>
      <c r="FP72" s="178"/>
      <c r="FQ72" s="2"/>
      <c r="FT72" s="178"/>
      <c r="FU72" s="178"/>
      <c r="FV72" s="178"/>
      <c r="FW72" s="178"/>
      <c r="FX72" s="187"/>
      <c r="FY72" s="188"/>
      <c r="FZ72" s="188"/>
      <c r="GA72" s="170"/>
      <c r="GB72" s="170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N72" s="73"/>
      <c r="GO72" s="73"/>
      <c r="GP72" s="73"/>
      <c r="GQ72" s="73"/>
      <c r="GR72" s="73"/>
      <c r="GS72" s="73"/>
      <c r="GT72" s="73"/>
      <c r="GU72" s="73"/>
      <c r="GV72" s="73"/>
      <c r="GW72" s="73"/>
    </row>
    <row r="73" spans="2:205" ht="12" customHeight="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4"/>
      <c r="EN73" s="75"/>
      <c r="EO73" s="75"/>
      <c r="EP73" s="75"/>
      <c r="EQ73" s="75"/>
      <c r="ER73" s="75"/>
      <c r="ES73" s="75"/>
      <c r="ET73" s="75"/>
      <c r="EU73" s="75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143"/>
      <c r="FP73" s="73"/>
      <c r="FQ73" s="143"/>
      <c r="FR73" s="73"/>
      <c r="FS73" s="143"/>
      <c r="FT73" s="73"/>
      <c r="FU73" s="143"/>
      <c r="FV73" s="73"/>
      <c r="FW73" s="143"/>
      <c r="FX73" s="73"/>
      <c r="FY73" s="143"/>
      <c r="FZ73" s="73"/>
      <c r="GA73" s="143"/>
      <c r="GB73" s="73"/>
      <c r="GC73" s="143"/>
      <c r="GD73" s="73"/>
      <c r="GE73" s="143"/>
      <c r="GF73" s="73"/>
      <c r="GG73" s="144"/>
      <c r="GH73" s="144"/>
      <c r="GI73" s="144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</row>
    <row r="74" spans="2:205" ht="12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4"/>
      <c r="EN74" s="75"/>
      <c r="EO74" s="75"/>
      <c r="EP74" s="75"/>
      <c r="EQ74" s="75"/>
      <c r="ER74" s="75"/>
      <c r="ES74" s="75"/>
      <c r="ET74" s="75"/>
      <c r="EU74" s="75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143"/>
      <c r="FP74" s="73"/>
      <c r="FQ74" s="143"/>
      <c r="FR74" s="73"/>
      <c r="FS74" s="143"/>
      <c r="FT74" s="73"/>
      <c r="FU74" s="143"/>
      <c r="FV74" s="73"/>
      <c r="FW74" s="143"/>
      <c r="FX74" s="73"/>
      <c r="FY74" s="143"/>
      <c r="FZ74" s="73"/>
      <c r="GA74" s="143"/>
      <c r="GB74" s="73"/>
      <c r="GC74" s="143"/>
      <c r="GD74" s="73"/>
      <c r="GE74" s="143"/>
      <c r="GF74" s="73"/>
      <c r="GG74" s="144"/>
      <c r="GH74" s="144"/>
      <c r="GI74" s="144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</row>
    <row r="75" spans="2:205" ht="12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4"/>
      <c r="EN75" s="75"/>
      <c r="EO75" s="75"/>
      <c r="EP75" s="75"/>
      <c r="EQ75" s="75"/>
      <c r="ER75" s="75"/>
      <c r="ES75" s="75"/>
      <c r="ET75" s="75"/>
      <c r="EU75" s="75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143"/>
      <c r="FP75" s="73"/>
      <c r="FQ75" s="143"/>
      <c r="FR75" s="73"/>
      <c r="FS75" s="143"/>
      <c r="FT75" s="73"/>
      <c r="FU75" s="143"/>
      <c r="FV75" s="73"/>
      <c r="FW75" s="143"/>
      <c r="FX75" s="73"/>
      <c r="FY75" s="143"/>
      <c r="FZ75" s="73"/>
      <c r="GA75" s="143"/>
      <c r="GB75" s="73"/>
      <c r="GC75" s="143"/>
      <c r="GD75" s="73"/>
      <c r="GE75" s="143"/>
      <c r="GF75" s="73"/>
      <c r="GG75" s="144"/>
      <c r="GH75" s="144"/>
      <c r="GI75" s="144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</row>
    <row r="76" spans="2:205" ht="12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4"/>
      <c r="EN76" s="75"/>
      <c r="EO76" s="75"/>
      <c r="EP76" s="75"/>
      <c r="EQ76" s="75"/>
      <c r="ER76" s="75"/>
      <c r="ES76" s="75"/>
      <c r="ET76" s="75"/>
      <c r="EU76" s="75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143"/>
      <c r="FP76" s="144"/>
      <c r="FQ76" s="144"/>
      <c r="FR76" s="144"/>
      <c r="FS76" s="144"/>
      <c r="FT76" s="145"/>
      <c r="FU76" s="145"/>
      <c r="FV76" s="145"/>
      <c r="FW76" s="145"/>
      <c r="FX76" s="145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</row>
    <row r="77" spans="2:205" ht="12" customHeight="1" thickBot="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4"/>
      <c r="EN77" s="75"/>
      <c r="EO77" s="75"/>
      <c r="EP77" s="75"/>
      <c r="EQ77" s="75"/>
      <c r="ER77" s="75"/>
      <c r="ES77" s="75"/>
      <c r="ET77" s="75"/>
      <c r="EU77" s="75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</row>
    <row r="78" spans="2:205" ht="12" customHeight="1" thickBot="1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7"/>
      <c r="AZ78" s="78"/>
      <c r="BA78" s="79"/>
      <c r="BB78" s="80"/>
      <c r="BC78" s="79"/>
      <c r="BD78" s="80"/>
      <c r="BE78" s="79"/>
      <c r="BF78" s="80"/>
      <c r="BG78" s="79"/>
      <c r="BH78" s="80"/>
      <c r="BI78" s="79"/>
      <c r="BJ78" s="80"/>
      <c r="BK78" s="81">
        <f aca="true" t="shared" si="72" ref="BK78:BK83">IF(C78&gt;D78,3,0)+(IF(C78=D78,1,0)*COUNT(C78))</f>
        <v>0</v>
      </c>
      <c r="BL78" s="82"/>
      <c r="BM78" s="82">
        <f aca="true" t="shared" si="73" ref="BM78:BM83">IF(E78&gt;F78,3,0)+(IF(E78=F78,1,0)*COUNT(E78))</f>
        <v>0</v>
      </c>
      <c r="BN78" s="82"/>
      <c r="BO78" s="82">
        <f aca="true" t="shared" si="74" ref="BO78:BO83">IF(G78&gt;H78,3,0)+(IF(G78=H78,1,0)*COUNT(G78))</f>
        <v>0</v>
      </c>
      <c r="BP78" s="82"/>
      <c r="BQ78" s="82">
        <f aca="true" t="shared" si="75" ref="BQ78:BQ83">IF(I78&gt;J78,3,0)+(IF(I78=J78,1,0)*COUNT(I78))</f>
        <v>0</v>
      </c>
      <c r="BR78" s="82"/>
      <c r="BS78" s="82">
        <f aca="true" t="shared" si="76" ref="BS78:BS83">IF(K78&gt;L78,3,0)+(IF(K78=L78,1,0)*COUNT(K78))</f>
        <v>0</v>
      </c>
      <c r="BT78" s="82"/>
      <c r="BU78" s="82">
        <f aca="true" t="shared" si="77" ref="BU78:BU83">IF(M78&gt;N78,3,0)+(IF(M78=N78,1,0)*COUNT(M78))</f>
        <v>0</v>
      </c>
      <c r="BV78" s="82"/>
      <c r="BW78" s="82">
        <f aca="true" t="shared" si="78" ref="BW78:BW83">IF(O78&gt;P78,3,0)+(IF(O78=P78,1,0)*COUNT(O78))</f>
        <v>0</v>
      </c>
      <c r="BX78" s="82"/>
      <c r="BY78" s="82">
        <f aca="true" t="shared" si="79" ref="BY78:BY83">IF(Q78&gt;R78,3,0)+(IF(Q78=R78,1,0)*COUNT(Q78))</f>
        <v>0</v>
      </c>
      <c r="BZ78" s="82"/>
      <c r="CA78" s="82">
        <f aca="true" t="shared" si="80" ref="CA78:CA83">IF(S78&gt;T78,3,0)+(IF(S78=T78,1,0)*COUNT(S78))</f>
        <v>0</v>
      </c>
      <c r="CB78" s="82"/>
      <c r="CC78" s="82">
        <f aca="true" t="shared" si="81" ref="CC78:CC83">IF(U78&gt;V78,3,0)+(IF(U78=V78,1,0)*COUNT(U78))</f>
        <v>0</v>
      </c>
      <c r="CD78" s="82"/>
      <c r="CE78" s="82">
        <f aca="true" t="shared" si="82" ref="CE78:CE83">IF(W78&gt;X78,3,0)+(IF(W78=X78,1,0)*COUNT(W78))</f>
        <v>0</v>
      </c>
      <c r="CF78" s="82"/>
      <c r="CG78" s="82">
        <f aca="true" t="shared" si="83" ref="CG78:CG83">IF(Y78&gt;Z78,3,0)+(IF(Y78=Z78,1,0)*COUNT(Y78))</f>
        <v>0</v>
      </c>
      <c r="CH78" s="82"/>
      <c r="CI78" s="82">
        <f aca="true" t="shared" si="84" ref="CI78:CI83">IF(AA78&gt;AB78,3,0)+(IF(AA78=AB78,1,0)*COUNT(AA78))</f>
        <v>0</v>
      </c>
      <c r="CJ78" s="82"/>
      <c r="CK78" s="82">
        <f aca="true" t="shared" si="85" ref="CK78:CK83">IF(AC78&gt;AD78,3,0)+(IF(AC78=AD78,1,0)*COUNT(AC78))</f>
        <v>0</v>
      </c>
      <c r="CL78" s="82"/>
      <c r="CM78" s="82">
        <f aca="true" t="shared" si="86" ref="CM78:CM83">IF(AE78&gt;AF78,3,0)+(IF(AE78=AF78,1,0)*COUNT(AE78))</f>
        <v>0</v>
      </c>
      <c r="CN78" s="82"/>
      <c r="CO78" s="82">
        <f aca="true" t="shared" si="87" ref="CO78:CO83">IF(AG78&gt;AH78,3,0)+(IF(AG78=AH78,1,0)*COUNT(AG78))</f>
        <v>0</v>
      </c>
      <c r="CP78" s="82"/>
      <c r="CQ78" s="82">
        <f aca="true" t="shared" si="88" ref="CQ78:CQ83">IF(AI78&gt;AJ78,3,0)+(IF(AI78=AJ78,1,0)*COUNT(AI78))</f>
        <v>0</v>
      </c>
      <c r="CR78" s="82"/>
      <c r="CS78" s="82">
        <f aca="true" t="shared" si="89" ref="CS78:CS83">IF(AK78&gt;AL78,3,0)+(IF(AK78=AL78,1,0)*COUNT(AK78))</f>
        <v>0</v>
      </c>
      <c r="CT78" s="82"/>
      <c r="CU78" s="82">
        <f aca="true" t="shared" si="90" ref="CU78:CU83">IF(AY78&gt;AZ78,3,0)+(IF(AY78=AZ78,1,0)*COUNT(AY78))</f>
        <v>0</v>
      </c>
      <c r="CV78" s="82"/>
      <c r="CW78" s="82">
        <f aca="true" t="shared" si="91" ref="CW78:CW83">IF(BA78&gt;BB78,3,0)+(IF(BA78=BB78,1,0)*COUNT(BA78))</f>
        <v>0</v>
      </c>
      <c r="CX78" s="82"/>
      <c r="CY78" s="82">
        <f aca="true" t="shared" si="92" ref="CY78:CY83">IF(BC78&gt;BD78,3,0)+(IF(BC78=BD78,1,0)*COUNT(BC78))</f>
        <v>0</v>
      </c>
      <c r="CZ78" s="82"/>
      <c r="DA78" s="82">
        <f aca="true" t="shared" si="93" ref="DA78:DA83">IF(BE78&gt;BF78,3,0)+(IF(BE78=BF78,1,0)*COUNT(BE78))</f>
        <v>0</v>
      </c>
      <c r="DB78" s="82"/>
      <c r="DC78" s="82">
        <f aca="true" t="shared" si="94" ref="DC78:DC83">IF(BG78&gt;BH78,3,0)+(IF(BG78=BH78,1,0)*COUNT(BG78))</f>
        <v>0</v>
      </c>
      <c r="DD78" s="82"/>
      <c r="DE78" s="82">
        <f aca="true" t="shared" si="95" ref="DE78:DE83">IF(BI78&gt;BJ78,3,0)+(IF(BI78=BJ78,1,0)*COUNT(BI78))</f>
        <v>0</v>
      </c>
      <c r="DF78" s="83"/>
      <c r="DG78" s="83"/>
      <c r="DH78" s="84"/>
      <c r="DI78" s="85"/>
      <c r="DJ78" s="86">
        <f aca="true" t="shared" si="96" ref="DJ78:DJ83">COUNT(C78:BJ78)/2</f>
        <v>0</v>
      </c>
      <c r="DK78" s="87">
        <f aca="true" t="shared" si="97" ref="DK78:DK83">COUNTIF(BK78:DE78,3)</f>
        <v>0</v>
      </c>
      <c r="DL78" s="87">
        <f aca="true" t="shared" si="98" ref="DL78:DL83">COUNTIF(BK78:DE78,1)</f>
        <v>0</v>
      </c>
      <c r="DM78" s="87">
        <f aca="true" t="shared" si="99" ref="DM78:DM83">DJ78-DK78-DL78</f>
        <v>0</v>
      </c>
      <c r="DN78" s="87">
        <f aca="true" t="shared" si="100" ref="DN78:DO83">C78+E78+G78+I78+K78+M78+O78+Q78+S78+U78+W78+Y78+AA78+AC78+AE78+AG78+AI78+AK78+AY78+BA78+BE78+BG78+BI78</f>
        <v>0</v>
      </c>
      <c r="DO78" s="88">
        <f t="shared" si="100"/>
        <v>0</v>
      </c>
      <c r="DP78" s="89"/>
      <c r="DQ78" s="86">
        <f>AY8</f>
        <v>0</v>
      </c>
      <c r="DR78" s="87">
        <f>AY7</f>
        <v>0</v>
      </c>
      <c r="DS78" s="87">
        <f>AY6</f>
        <v>0</v>
      </c>
      <c r="DT78" s="87">
        <f>AY5</f>
        <v>0</v>
      </c>
      <c r="DU78" s="87">
        <f>AY4</f>
        <v>0</v>
      </c>
      <c r="DV78" s="88">
        <f>AY3</f>
        <v>0</v>
      </c>
      <c r="DW78" s="89"/>
      <c r="DX78" s="89"/>
      <c r="DY78" s="90">
        <f aca="true" t="shared" si="101" ref="DY78:ED83">DJ78+DQ78</f>
        <v>0</v>
      </c>
      <c r="DZ78" s="91">
        <f t="shared" si="101"/>
        <v>0</v>
      </c>
      <c r="EA78" s="91">
        <f t="shared" si="101"/>
        <v>0</v>
      </c>
      <c r="EB78" s="91">
        <f t="shared" si="101"/>
        <v>0</v>
      </c>
      <c r="EC78" s="91">
        <f t="shared" si="101"/>
        <v>0</v>
      </c>
      <c r="ED78" s="91">
        <f t="shared" si="101"/>
        <v>0</v>
      </c>
      <c r="EE78" s="92"/>
      <c r="EF78" s="92"/>
      <c r="EG78" s="93">
        <f aca="true" t="shared" si="102" ref="EG78:EG83">DZ78*3+EA78</f>
        <v>0</v>
      </c>
      <c r="EH78" s="94"/>
      <c r="EI78" s="94"/>
      <c r="EJ78" s="73"/>
      <c r="EK78" s="73"/>
      <c r="EL78" s="73"/>
      <c r="EM78" s="74"/>
      <c r="EN78" s="75"/>
      <c r="EO78" s="75"/>
      <c r="EP78" s="75"/>
      <c r="EQ78" s="75"/>
      <c r="ER78" s="75"/>
      <c r="ES78" s="75"/>
      <c r="ET78" s="75"/>
      <c r="EU78" s="75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</row>
    <row r="79" spans="2:205" ht="12" customHeight="1" thickBot="1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95"/>
      <c r="AZ79" s="96"/>
      <c r="BA79" s="97"/>
      <c r="BB79" s="78"/>
      <c r="BC79" s="98"/>
      <c r="BD79" s="96"/>
      <c r="BE79" s="79"/>
      <c r="BF79" s="80"/>
      <c r="BG79" s="98"/>
      <c r="BH79" s="96"/>
      <c r="BI79" s="98"/>
      <c r="BJ79" s="96"/>
      <c r="BK79" s="81">
        <f t="shared" si="72"/>
        <v>0</v>
      </c>
      <c r="BL79" s="82"/>
      <c r="BM79" s="82">
        <f t="shared" si="73"/>
        <v>0</v>
      </c>
      <c r="BN79" s="82"/>
      <c r="BO79" s="82">
        <f t="shared" si="74"/>
        <v>0</v>
      </c>
      <c r="BP79" s="82"/>
      <c r="BQ79" s="82">
        <f t="shared" si="75"/>
        <v>0</v>
      </c>
      <c r="BR79" s="82"/>
      <c r="BS79" s="82">
        <f t="shared" si="76"/>
        <v>0</v>
      </c>
      <c r="BT79" s="82"/>
      <c r="BU79" s="82">
        <f t="shared" si="77"/>
        <v>0</v>
      </c>
      <c r="BV79" s="82"/>
      <c r="BW79" s="82">
        <f t="shared" si="78"/>
        <v>0</v>
      </c>
      <c r="BX79" s="82"/>
      <c r="BY79" s="82">
        <f t="shared" si="79"/>
        <v>0</v>
      </c>
      <c r="BZ79" s="82"/>
      <c r="CA79" s="82">
        <f t="shared" si="80"/>
        <v>0</v>
      </c>
      <c r="CB79" s="82"/>
      <c r="CC79" s="82">
        <f t="shared" si="81"/>
        <v>0</v>
      </c>
      <c r="CD79" s="82"/>
      <c r="CE79" s="82">
        <f t="shared" si="82"/>
        <v>0</v>
      </c>
      <c r="CF79" s="82"/>
      <c r="CG79" s="82">
        <f t="shared" si="83"/>
        <v>0</v>
      </c>
      <c r="CH79" s="82"/>
      <c r="CI79" s="82">
        <f t="shared" si="84"/>
        <v>0</v>
      </c>
      <c r="CJ79" s="82"/>
      <c r="CK79" s="82">
        <f t="shared" si="85"/>
        <v>0</v>
      </c>
      <c r="CL79" s="82"/>
      <c r="CM79" s="82">
        <f t="shared" si="86"/>
        <v>0</v>
      </c>
      <c r="CN79" s="82"/>
      <c r="CO79" s="82">
        <f t="shared" si="87"/>
        <v>0</v>
      </c>
      <c r="CP79" s="82"/>
      <c r="CQ79" s="82">
        <f t="shared" si="88"/>
        <v>0</v>
      </c>
      <c r="CR79" s="82"/>
      <c r="CS79" s="82">
        <f t="shared" si="89"/>
        <v>0</v>
      </c>
      <c r="CT79" s="82"/>
      <c r="CU79" s="82">
        <f t="shared" si="90"/>
        <v>0</v>
      </c>
      <c r="CV79" s="82"/>
      <c r="CW79" s="82">
        <f t="shared" si="91"/>
        <v>0</v>
      </c>
      <c r="CX79" s="82"/>
      <c r="CY79" s="82">
        <f t="shared" si="92"/>
        <v>0</v>
      </c>
      <c r="CZ79" s="82"/>
      <c r="DA79" s="82">
        <f t="shared" si="93"/>
        <v>0</v>
      </c>
      <c r="DB79" s="82"/>
      <c r="DC79" s="82">
        <f t="shared" si="94"/>
        <v>0</v>
      </c>
      <c r="DD79" s="82"/>
      <c r="DE79" s="82">
        <f t="shared" si="95"/>
        <v>0</v>
      </c>
      <c r="DF79" s="83"/>
      <c r="DG79" s="83"/>
      <c r="DH79" s="84"/>
      <c r="DI79" s="85"/>
      <c r="DJ79" s="99">
        <f t="shared" si="96"/>
        <v>0</v>
      </c>
      <c r="DK79" s="82">
        <f t="shared" si="97"/>
        <v>0</v>
      </c>
      <c r="DL79" s="82">
        <f t="shared" si="98"/>
        <v>0</v>
      </c>
      <c r="DM79" s="82">
        <f t="shared" si="99"/>
        <v>0</v>
      </c>
      <c r="DN79" s="82">
        <f t="shared" si="100"/>
        <v>0</v>
      </c>
      <c r="DO79" s="100">
        <f t="shared" si="100"/>
        <v>0</v>
      </c>
      <c r="DP79" s="85"/>
      <c r="DQ79" s="99">
        <f>BA8</f>
        <v>0</v>
      </c>
      <c r="DR79" s="82">
        <f>BA7</f>
        <v>0</v>
      </c>
      <c r="DS79" s="82">
        <f>BA6</f>
        <v>0</v>
      </c>
      <c r="DT79" s="82">
        <f>BA5</f>
        <v>0</v>
      </c>
      <c r="DU79" s="82">
        <f>BA4</f>
        <v>0</v>
      </c>
      <c r="DV79" s="100">
        <f>BA3</f>
        <v>0</v>
      </c>
      <c r="DW79" s="85"/>
      <c r="DX79" s="85"/>
      <c r="DY79" s="101">
        <f t="shared" si="101"/>
        <v>0</v>
      </c>
      <c r="DZ79" s="102">
        <f t="shared" si="101"/>
        <v>0</v>
      </c>
      <c r="EA79" s="102">
        <f t="shared" si="101"/>
        <v>0</v>
      </c>
      <c r="EB79" s="102">
        <f t="shared" si="101"/>
        <v>0</v>
      </c>
      <c r="EC79" s="102">
        <f t="shared" si="101"/>
        <v>0</v>
      </c>
      <c r="ED79" s="102">
        <f t="shared" si="101"/>
        <v>0</v>
      </c>
      <c r="EE79" s="92"/>
      <c r="EF79" s="92"/>
      <c r="EG79" s="93">
        <f t="shared" si="102"/>
        <v>0</v>
      </c>
      <c r="EH79" s="94"/>
      <c r="EI79" s="94"/>
      <c r="EJ79" s="73"/>
      <c r="EK79" s="73"/>
      <c r="EL79" s="73"/>
      <c r="EM79" s="74"/>
      <c r="EN79" s="75"/>
      <c r="EO79" s="75"/>
      <c r="EP79" s="75"/>
      <c r="EQ79" s="75"/>
      <c r="ER79" s="75"/>
      <c r="ES79" s="75"/>
      <c r="ET79" s="75"/>
      <c r="EU79" s="75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</row>
    <row r="80" spans="2:205" ht="12" customHeight="1" thickBot="1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103"/>
      <c r="AZ80" s="80"/>
      <c r="BA80" s="79"/>
      <c r="BB80" s="80"/>
      <c r="BC80" s="97"/>
      <c r="BD80" s="78"/>
      <c r="BE80" s="79"/>
      <c r="BF80" s="80"/>
      <c r="BG80" s="79"/>
      <c r="BH80" s="80"/>
      <c r="BI80" s="79"/>
      <c r="BJ80" s="80"/>
      <c r="BK80" s="81">
        <f t="shared" si="72"/>
        <v>0</v>
      </c>
      <c r="BL80" s="82"/>
      <c r="BM80" s="82">
        <f t="shared" si="73"/>
        <v>0</v>
      </c>
      <c r="BN80" s="82"/>
      <c r="BO80" s="82">
        <f t="shared" si="74"/>
        <v>0</v>
      </c>
      <c r="BP80" s="82"/>
      <c r="BQ80" s="82">
        <f t="shared" si="75"/>
        <v>0</v>
      </c>
      <c r="BR80" s="82"/>
      <c r="BS80" s="82">
        <f t="shared" si="76"/>
        <v>0</v>
      </c>
      <c r="BT80" s="82"/>
      <c r="BU80" s="82">
        <f t="shared" si="77"/>
        <v>0</v>
      </c>
      <c r="BV80" s="82"/>
      <c r="BW80" s="82">
        <f t="shared" si="78"/>
        <v>0</v>
      </c>
      <c r="BX80" s="82"/>
      <c r="BY80" s="82">
        <f t="shared" si="79"/>
        <v>0</v>
      </c>
      <c r="BZ80" s="82"/>
      <c r="CA80" s="82">
        <f t="shared" si="80"/>
        <v>0</v>
      </c>
      <c r="CB80" s="82"/>
      <c r="CC80" s="82">
        <f t="shared" si="81"/>
        <v>0</v>
      </c>
      <c r="CD80" s="82"/>
      <c r="CE80" s="82">
        <f t="shared" si="82"/>
        <v>0</v>
      </c>
      <c r="CF80" s="82"/>
      <c r="CG80" s="82">
        <f t="shared" si="83"/>
        <v>0</v>
      </c>
      <c r="CH80" s="82"/>
      <c r="CI80" s="82">
        <f t="shared" si="84"/>
        <v>0</v>
      </c>
      <c r="CJ80" s="82"/>
      <c r="CK80" s="82">
        <f t="shared" si="85"/>
        <v>0</v>
      </c>
      <c r="CL80" s="82"/>
      <c r="CM80" s="82">
        <f t="shared" si="86"/>
        <v>0</v>
      </c>
      <c r="CN80" s="82"/>
      <c r="CO80" s="82">
        <f t="shared" si="87"/>
        <v>0</v>
      </c>
      <c r="CP80" s="82"/>
      <c r="CQ80" s="82">
        <f t="shared" si="88"/>
        <v>0</v>
      </c>
      <c r="CR80" s="82"/>
      <c r="CS80" s="82">
        <f t="shared" si="89"/>
        <v>0</v>
      </c>
      <c r="CT80" s="82"/>
      <c r="CU80" s="82">
        <f t="shared" si="90"/>
        <v>0</v>
      </c>
      <c r="CV80" s="82"/>
      <c r="CW80" s="82">
        <f t="shared" si="91"/>
        <v>0</v>
      </c>
      <c r="CX80" s="82"/>
      <c r="CY80" s="82">
        <f t="shared" si="92"/>
        <v>0</v>
      </c>
      <c r="CZ80" s="82"/>
      <c r="DA80" s="82">
        <f t="shared" si="93"/>
        <v>0</v>
      </c>
      <c r="DB80" s="82"/>
      <c r="DC80" s="82">
        <f t="shared" si="94"/>
        <v>0</v>
      </c>
      <c r="DD80" s="82"/>
      <c r="DE80" s="82">
        <f t="shared" si="95"/>
        <v>0</v>
      </c>
      <c r="DF80" s="83"/>
      <c r="DG80" s="83"/>
      <c r="DH80" s="84"/>
      <c r="DI80" s="85"/>
      <c r="DJ80" s="99">
        <f t="shared" si="96"/>
        <v>0</v>
      </c>
      <c r="DK80" s="82">
        <f t="shared" si="97"/>
        <v>0</v>
      </c>
      <c r="DL80" s="82">
        <f t="shared" si="98"/>
        <v>0</v>
      </c>
      <c r="DM80" s="82">
        <f t="shared" si="99"/>
        <v>0</v>
      </c>
      <c r="DN80" s="82">
        <f t="shared" si="100"/>
        <v>0</v>
      </c>
      <c r="DO80" s="100">
        <f t="shared" si="100"/>
        <v>0</v>
      </c>
      <c r="DP80" s="85"/>
      <c r="DQ80" s="99">
        <f>BC8</f>
        <v>0</v>
      </c>
      <c r="DR80" s="82">
        <f>BC7</f>
        <v>0</v>
      </c>
      <c r="DS80" s="82">
        <f>BC6</f>
        <v>0</v>
      </c>
      <c r="DT80" s="82">
        <f>BC5</f>
        <v>0</v>
      </c>
      <c r="DU80" s="82">
        <f>BC4</f>
        <v>0</v>
      </c>
      <c r="DV80" s="100">
        <f>BC3</f>
        <v>0</v>
      </c>
      <c r="DW80" s="85"/>
      <c r="DX80" s="85"/>
      <c r="DY80" s="101">
        <f t="shared" si="101"/>
        <v>0</v>
      </c>
      <c r="DZ80" s="102">
        <f t="shared" si="101"/>
        <v>0</v>
      </c>
      <c r="EA80" s="102">
        <f t="shared" si="101"/>
        <v>0</v>
      </c>
      <c r="EB80" s="102">
        <f t="shared" si="101"/>
        <v>0</v>
      </c>
      <c r="EC80" s="102">
        <f t="shared" si="101"/>
        <v>0</v>
      </c>
      <c r="ED80" s="102">
        <f t="shared" si="101"/>
        <v>0</v>
      </c>
      <c r="EE80" s="92"/>
      <c r="EF80" s="92"/>
      <c r="EG80" s="93">
        <f t="shared" si="102"/>
        <v>0</v>
      </c>
      <c r="EH80" s="94"/>
      <c r="EI80" s="94"/>
      <c r="EJ80" s="73"/>
      <c r="EK80" s="73"/>
      <c r="EL80" s="73"/>
      <c r="EM80" s="74"/>
      <c r="EN80" s="75"/>
      <c r="EO80" s="75"/>
      <c r="EP80" s="75"/>
      <c r="EQ80" s="75"/>
      <c r="ER80" s="75"/>
      <c r="ES80" s="75"/>
      <c r="ET80" s="75"/>
      <c r="EU80" s="75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</row>
    <row r="81" spans="2:205" ht="12" customHeight="1" thickBot="1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95"/>
      <c r="AZ81" s="96"/>
      <c r="BA81" s="98"/>
      <c r="BB81" s="96"/>
      <c r="BC81" s="98"/>
      <c r="BD81" s="96"/>
      <c r="BE81" s="97"/>
      <c r="BF81" s="78"/>
      <c r="BG81" s="98"/>
      <c r="BH81" s="96"/>
      <c r="BI81" s="98"/>
      <c r="BJ81" s="96"/>
      <c r="BK81" s="81">
        <f t="shared" si="72"/>
        <v>0</v>
      </c>
      <c r="BL81" s="82"/>
      <c r="BM81" s="82">
        <f t="shared" si="73"/>
        <v>0</v>
      </c>
      <c r="BN81" s="82"/>
      <c r="BO81" s="82">
        <f t="shared" si="74"/>
        <v>0</v>
      </c>
      <c r="BP81" s="82"/>
      <c r="BQ81" s="82">
        <f t="shared" si="75"/>
        <v>0</v>
      </c>
      <c r="BR81" s="82"/>
      <c r="BS81" s="82">
        <f t="shared" si="76"/>
        <v>0</v>
      </c>
      <c r="BT81" s="82"/>
      <c r="BU81" s="82">
        <f t="shared" si="77"/>
        <v>0</v>
      </c>
      <c r="BV81" s="82"/>
      <c r="BW81" s="82">
        <f t="shared" si="78"/>
        <v>0</v>
      </c>
      <c r="BX81" s="82"/>
      <c r="BY81" s="82">
        <f t="shared" si="79"/>
        <v>0</v>
      </c>
      <c r="BZ81" s="82"/>
      <c r="CA81" s="82">
        <f t="shared" si="80"/>
        <v>0</v>
      </c>
      <c r="CB81" s="82"/>
      <c r="CC81" s="82">
        <f t="shared" si="81"/>
        <v>0</v>
      </c>
      <c r="CD81" s="82"/>
      <c r="CE81" s="82">
        <f t="shared" si="82"/>
        <v>0</v>
      </c>
      <c r="CF81" s="82"/>
      <c r="CG81" s="82">
        <f t="shared" si="83"/>
        <v>0</v>
      </c>
      <c r="CH81" s="82"/>
      <c r="CI81" s="82">
        <f t="shared" si="84"/>
        <v>0</v>
      </c>
      <c r="CJ81" s="82"/>
      <c r="CK81" s="82">
        <f t="shared" si="85"/>
        <v>0</v>
      </c>
      <c r="CL81" s="82"/>
      <c r="CM81" s="82">
        <f t="shared" si="86"/>
        <v>0</v>
      </c>
      <c r="CN81" s="82"/>
      <c r="CO81" s="82">
        <f t="shared" si="87"/>
        <v>0</v>
      </c>
      <c r="CP81" s="82"/>
      <c r="CQ81" s="82">
        <f t="shared" si="88"/>
        <v>0</v>
      </c>
      <c r="CR81" s="82"/>
      <c r="CS81" s="82">
        <f t="shared" si="89"/>
        <v>0</v>
      </c>
      <c r="CT81" s="82"/>
      <c r="CU81" s="82">
        <f t="shared" si="90"/>
        <v>0</v>
      </c>
      <c r="CV81" s="82"/>
      <c r="CW81" s="82">
        <f t="shared" si="91"/>
        <v>0</v>
      </c>
      <c r="CX81" s="82"/>
      <c r="CY81" s="82">
        <f t="shared" si="92"/>
        <v>0</v>
      </c>
      <c r="CZ81" s="82"/>
      <c r="DA81" s="82">
        <f t="shared" si="93"/>
        <v>0</v>
      </c>
      <c r="DB81" s="82"/>
      <c r="DC81" s="82">
        <f t="shared" si="94"/>
        <v>0</v>
      </c>
      <c r="DD81" s="82"/>
      <c r="DE81" s="82">
        <f t="shared" si="95"/>
        <v>0</v>
      </c>
      <c r="DF81" s="83"/>
      <c r="DG81" s="83"/>
      <c r="DH81" s="84"/>
      <c r="DI81" s="85"/>
      <c r="DJ81" s="99">
        <f t="shared" si="96"/>
        <v>0</v>
      </c>
      <c r="DK81" s="82">
        <f t="shared" si="97"/>
        <v>0</v>
      </c>
      <c r="DL81" s="82">
        <f t="shared" si="98"/>
        <v>0</v>
      </c>
      <c r="DM81" s="82">
        <f t="shared" si="99"/>
        <v>0</v>
      </c>
      <c r="DN81" s="82">
        <f t="shared" si="100"/>
        <v>0</v>
      </c>
      <c r="DO81" s="100">
        <f t="shared" si="100"/>
        <v>0</v>
      </c>
      <c r="DP81" s="85"/>
      <c r="DQ81" s="99">
        <f>BE8</f>
        <v>0</v>
      </c>
      <c r="DR81" s="82">
        <f>BE7</f>
        <v>0</v>
      </c>
      <c r="DS81" s="82">
        <f>BE6</f>
        <v>0</v>
      </c>
      <c r="DT81" s="82">
        <f>BE5</f>
        <v>0</v>
      </c>
      <c r="DU81" s="82">
        <f>BE4</f>
        <v>0</v>
      </c>
      <c r="DV81" s="100">
        <f>BE3</f>
        <v>0</v>
      </c>
      <c r="DW81" s="85"/>
      <c r="DX81" s="85"/>
      <c r="DY81" s="101">
        <f t="shared" si="101"/>
        <v>0</v>
      </c>
      <c r="DZ81" s="102">
        <f t="shared" si="101"/>
        <v>0</v>
      </c>
      <c r="EA81" s="102">
        <f t="shared" si="101"/>
        <v>0</v>
      </c>
      <c r="EB81" s="102">
        <f t="shared" si="101"/>
        <v>0</v>
      </c>
      <c r="EC81" s="102">
        <f t="shared" si="101"/>
        <v>0</v>
      </c>
      <c r="ED81" s="102">
        <f t="shared" si="101"/>
        <v>0</v>
      </c>
      <c r="EE81" s="92"/>
      <c r="EF81" s="92"/>
      <c r="EG81" s="93">
        <f t="shared" si="102"/>
        <v>0</v>
      </c>
      <c r="EH81" s="94"/>
      <c r="EI81" s="94"/>
      <c r="EJ81" s="73"/>
      <c r="EK81" s="73"/>
      <c r="EL81" s="73"/>
      <c r="EM81" s="74"/>
      <c r="EN81" s="75"/>
      <c r="EO81" s="75"/>
      <c r="EP81" s="75"/>
      <c r="EQ81" s="75"/>
      <c r="ER81" s="75"/>
      <c r="ES81" s="75"/>
      <c r="ET81" s="75"/>
      <c r="EU81" s="75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</row>
    <row r="82" spans="2:205" ht="12" customHeight="1" thickBot="1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103"/>
      <c r="AZ82" s="80"/>
      <c r="BA82" s="79"/>
      <c r="BB82" s="80"/>
      <c r="BC82" s="79"/>
      <c r="BD82" s="80"/>
      <c r="BE82" s="79"/>
      <c r="BF82" s="80"/>
      <c r="BG82" s="104"/>
      <c r="BH82" s="105"/>
      <c r="BI82" s="106"/>
      <c r="BJ82" s="80"/>
      <c r="BK82" s="81">
        <f t="shared" si="72"/>
        <v>0</v>
      </c>
      <c r="BL82" s="82"/>
      <c r="BM82" s="82">
        <f t="shared" si="73"/>
        <v>0</v>
      </c>
      <c r="BN82" s="82"/>
      <c r="BO82" s="82">
        <f t="shared" si="74"/>
        <v>0</v>
      </c>
      <c r="BP82" s="82"/>
      <c r="BQ82" s="82">
        <f t="shared" si="75"/>
        <v>0</v>
      </c>
      <c r="BR82" s="82"/>
      <c r="BS82" s="82">
        <f t="shared" si="76"/>
        <v>0</v>
      </c>
      <c r="BT82" s="82"/>
      <c r="BU82" s="82">
        <f t="shared" si="77"/>
        <v>0</v>
      </c>
      <c r="BV82" s="82"/>
      <c r="BW82" s="82">
        <f t="shared" si="78"/>
        <v>0</v>
      </c>
      <c r="BX82" s="82"/>
      <c r="BY82" s="82">
        <f t="shared" si="79"/>
        <v>0</v>
      </c>
      <c r="BZ82" s="82"/>
      <c r="CA82" s="82">
        <f t="shared" si="80"/>
        <v>0</v>
      </c>
      <c r="CB82" s="82"/>
      <c r="CC82" s="82">
        <f t="shared" si="81"/>
        <v>0</v>
      </c>
      <c r="CD82" s="82"/>
      <c r="CE82" s="82">
        <f t="shared" si="82"/>
        <v>0</v>
      </c>
      <c r="CF82" s="82"/>
      <c r="CG82" s="82">
        <f t="shared" si="83"/>
        <v>0</v>
      </c>
      <c r="CH82" s="82"/>
      <c r="CI82" s="82">
        <f t="shared" si="84"/>
        <v>0</v>
      </c>
      <c r="CJ82" s="82"/>
      <c r="CK82" s="82">
        <f t="shared" si="85"/>
        <v>0</v>
      </c>
      <c r="CL82" s="82"/>
      <c r="CM82" s="82">
        <f t="shared" si="86"/>
        <v>0</v>
      </c>
      <c r="CN82" s="82"/>
      <c r="CO82" s="82">
        <f t="shared" si="87"/>
        <v>0</v>
      </c>
      <c r="CP82" s="82"/>
      <c r="CQ82" s="82">
        <f t="shared" si="88"/>
        <v>0</v>
      </c>
      <c r="CR82" s="82"/>
      <c r="CS82" s="82">
        <f t="shared" si="89"/>
        <v>0</v>
      </c>
      <c r="CT82" s="82"/>
      <c r="CU82" s="82">
        <f t="shared" si="90"/>
        <v>0</v>
      </c>
      <c r="CV82" s="82"/>
      <c r="CW82" s="82">
        <f t="shared" si="91"/>
        <v>0</v>
      </c>
      <c r="CX82" s="82"/>
      <c r="CY82" s="82">
        <f t="shared" si="92"/>
        <v>0</v>
      </c>
      <c r="CZ82" s="82"/>
      <c r="DA82" s="82">
        <f t="shared" si="93"/>
        <v>0</v>
      </c>
      <c r="DB82" s="82"/>
      <c r="DC82" s="82">
        <f t="shared" si="94"/>
        <v>0</v>
      </c>
      <c r="DD82" s="82"/>
      <c r="DE82" s="82">
        <f t="shared" si="95"/>
        <v>0</v>
      </c>
      <c r="DF82" s="83"/>
      <c r="DG82" s="83"/>
      <c r="DH82" s="84"/>
      <c r="DI82" s="85"/>
      <c r="DJ82" s="99">
        <f t="shared" si="96"/>
        <v>0</v>
      </c>
      <c r="DK82" s="82">
        <f t="shared" si="97"/>
        <v>0</v>
      </c>
      <c r="DL82" s="82">
        <f t="shared" si="98"/>
        <v>0</v>
      </c>
      <c r="DM82" s="82">
        <f t="shared" si="99"/>
        <v>0</v>
      </c>
      <c r="DN82" s="82">
        <f t="shared" si="100"/>
        <v>0</v>
      </c>
      <c r="DO82" s="100">
        <f t="shared" si="100"/>
        <v>0</v>
      </c>
      <c r="DP82" s="85"/>
      <c r="DQ82" s="99">
        <f>BG8</f>
        <v>0</v>
      </c>
      <c r="DR82" s="82">
        <f>BG7</f>
        <v>0</v>
      </c>
      <c r="DS82" s="82">
        <f>BG6</f>
        <v>0</v>
      </c>
      <c r="DT82" s="82">
        <f>BG5</f>
        <v>0</v>
      </c>
      <c r="DU82" s="82">
        <f>BG4</f>
        <v>0</v>
      </c>
      <c r="DV82" s="100">
        <f>BG3</f>
        <v>0</v>
      </c>
      <c r="DW82" s="85"/>
      <c r="DX82" s="85"/>
      <c r="DY82" s="101">
        <f t="shared" si="101"/>
        <v>0</v>
      </c>
      <c r="DZ82" s="102">
        <f t="shared" si="101"/>
        <v>0</v>
      </c>
      <c r="EA82" s="102">
        <f t="shared" si="101"/>
        <v>0</v>
      </c>
      <c r="EB82" s="102">
        <f t="shared" si="101"/>
        <v>0</v>
      </c>
      <c r="EC82" s="102">
        <f t="shared" si="101"/>
        <v>0</v>
      </c>
      <c r="ED82" s="102">
        <f t="shared" si="101"/>
        <v>0</v>
      </c>
      <c r="EE82" s="92"/>
      <c r="EF82" s="92"/>
      <c r="EG82" s="93">
        <f t="shared" si="102"/>
        <v>0</v>
      </c>
      <c r="EH82" s="94"/>
      <c r="EI82" s="94"/>
      <c r="EJ82" s="73"/>
      <c r="EK82" s="73"/>
      <c r="EL82" s="73"/>
      <c r="EM82" s="74"/>
      <c r="EN82" s="75"/>
      <c r="EO82" s="75"/>
      <c r="EP82" s="75"/>
      <c r="EQ82" s="75"/>
      <c r="ER82" s="75"/>
      <c r="ES82" s="75"/>
      <c r="ET82" s="75"/>
      <c r="EU82" s="75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</row>
    <row r="83" spans="2:205" ht="12" customHeight="1" thickBot="1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95"/>
      <c r="AZ83" s="96"/>
      <c r="BA83" s="98"/>
      <c r="BB83" s="96"/>
      <c r="BC83" s="98"/>
      <c r="BD83" s="96"/>
      <c r="BE83" s="98"/>
      <c r="BF83" s="96"/>
      <c r="BG83" s="98"/>
      <c r="BH83" s="96"/>
      <c r="BI83" s="107"/>
      <c r="BJ83" s="108"/>
      <c r="BK83" s="81">
        <f t="shared" si="72"/>
        <v>0</v>
      </c>
      <c r="BL83" s="82"/>
      <c r="BM83" s="82">
        <f t="shared" si="73"/>
        <v>0</v>
      </c>
      <c r="BN83" s="82"/>
      <c r="BO83" s="82">
        <f t="shared" si="74"/>
        <v>0</v>
      </c>
      <c r="BP83" s="82"/>
      <c r="BQ83" s="82">
        <f t="shared" si="75"/>
        <v>0</v>
      </c>
      <c r="BR83" s="82"/>
      <c r="BS83" s="82">
        <f t="shared" si="76"/>
        <v>0</v>
      </c>
      <c r="BT83" s="82"/>
      <c r="BU83" s="82">
        <f t="shared" si="77"/>
        <v>0</v>
      </c>
      <c r="BV83" s="82"/>
      <c r="BW83" s="82">
        <f t="shared" si="78"/>
        <v>0</v>
      </c>
      <c r="BX83" s="82"/>
      <c r="BY83" s="82">
        <f t="shared" si="79"/>
        <v>0</v>
      </c>
      <c r="BZ83" s="82"/>
      <c r="CA83" s="82">
        <f t="shared" si="80"/>
        <v>0</v>
      </c>
      <c r="CB83" s="82"/>
      <c r="CC83" s="82">
        <f t="shared" si="81"/>
        <v>0</v>
      </c>
      <c r="CD83" s="82"/>
      <c r="CE83" s="82">
        <f t="shared" si="82"/>
        <v>0</v>
      </c>
      <c r="CF83" s="82"/>
      <c r="CG83" s="82">
        <f t="shared" si="83"/>
        <v>0</v>
      </c>
      <c r="CH83" s="82"/>
      <c r="CI83" s="82">
        <f t="shared" si="84"/>
        <v>0</v>
      </c>
      <c r="CJ83" s="82"/>
      <c r="CK83" s="82">
        <f t="shared" si="85"/>
        <v>0</v>
      </c>
      <c r="CL83" s="82"/>
      <c r="CM83" s="82">
        <f t="shared" si="86"/>
        <v>0</v>
      </c>
      <c r="CN83" s="82"/>
      <c r="CO83" s="82">
        <f t="shared" si="87"/>
        <v>0</v>
      </c>
      <c r="CP83" s="82"/>
      <c r="CQ83" s="82">
        <f t="shared" si="88"/>
        <v>0</v>
      </c>
      <c r="CR83" s="82"/>
      <c r="CS83" s="82">
        <f t="shared" si="89"/>
        <v>0</v>
      </c>
      <c r="CT83" s="82"/>
      <c r="CU83" s="82">
        <f t="shared" si="90"/>
        <v>0</v>
      </c>
      <c r="CV83" s="82"/>
      <c r="CW83" s="82">
        <f t="shared" si="91"/>
        <v>0</v>
      </c>
      <c r="CX83" s="82"/>
      <c r="CY83" s="82">
        <f t="shared" si="92"/>
        <v>0</v>
      </c>
      <c r="CZ83" s="82"/>
      <c r="DA83" s="82">
        <f t="shared" si="93"/>
        <v>0</v>
      </c>
      <c r="DB83" s="82"/>
      <c r="DC83" s="82">
        <f t="shared" si="94"/>
        <v>0</v>
      </c>
      <c r="DD83" s="82"/>
      <c r="DE83" s="82">
        <f t="shared" si="95"/>
        <v>0</v>
      </c>
      <c r="DF83" s="83"/>
      <c r="DG83" s="83"/>
      <c r="DH83" s="84"/>
      <c r="DI83" s="109"/>
      <c r="DJ83" s="110">
        <f t="shared" si="96"/>
        <v>0</v>
      </c>
      <c r="DK83" s="111">
        <f t="shared" si="97"/>
        <v>0</v>
      </c>
      <c r="DL83" s="111">
        <f t="shared" si="98"/>
        <v>0</v>
      </c>
      <c r="DM83" s="111">
        <f t="shared" si="99"/>
        <v>0</v>
      </c>
      <c r="DN83" s="111">
        <f t="shared" si="100"/>
        <v>0</v>
      </c>
      <c r="DO83" s="112">
        <f t="shared" si="100"/>
        <v>0</v>
      </c>
      <c r="DP83" s="113"/>
      <c r="DQ83" s="110">
        <f>BI8</f>
        <v>0</v>
      </c>
      <c r="DR83" s="111">
        <f>BI7</f>
        <v>0</v>
      </c>
      <c r="DS83" s="111">
        <f>BI6</f>
        <v>0</v>
      </c>
      <c r="DT83" s="111">
        <f>BI5</f>
        <v>0</v>
      </c>
      <c r="DU83" s="111">
        <f>BI4</f>
        <v>0</v>
      </c>
      <c r="DV83" s="112">
        <f>BI3</f>
        <v>0</v>
      </c>
      <c r="DW83" s="113"/>
      <c r="DX83" s="113"/>
      <c r="DY83" s="114">
        <f t="shared" si="101"/>
        <v>0</v>
      </c>
      <c r="DZ83" s="115">
        <f t="shared" si="101"/>
        <v>0</v>
      </c>
      <c r="EA83" s="115">
        <f t="shared" si="101"/>
        <v>0</v>
      </c>
      <c r="EB83" s="115">
        <f t="shared" si="101"/>
        <v>0</v>
      </c>
      <c r="EC83" s="115">
        <f t="shared" si="101"/>
        <v>0</v>
      </c>
      <c r="ED83" s="115">
        <f t="shared" si="101"/>
        <v>0</v>
      </c>
      <c r="EE83" s="116"/>
      <c r="EF83" s="116"/>
      <c r="EG83" s="93">
        <f t="shared" si="102"/>
        <v>0</v>
      </c>
      <c r="EH83" s="94"/>
      <c r="EI83" s="94"/>
      <c r="EJ83" s="73"/>
      <c r="EK83" s="73"/>
      <c r="EL83" s="73"/>
      <c r="EM83" s="74"/>
      <c r="EN83" s="75"/>
      <c r="EO83" s="75"/>
      <c r="EP83" s="75"/>
      <c r="EQ83" s="75"/>
      <c r="ER83" s="75"/>
      <c r="ES83" s="75"/>
      <c r="ET83" s="75"/>
      <c r="EU83" s="75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</row>
    <row r="84" spans="2:205" ht="12" customHeight="1">
      <c r="B84" s="152" t="str">
        <f>B11</f>
        <v>BOTOFUMEIRO</v>
      </c>
      <c r="C84" s="152">
        <f aca="true" t="shared" si="103" ref="C84:C100">IF(D11&gt;C11,3,0)+(IF(C11=D11,1,0)*COUNT(C11))</f>
        <v>0</v>
      </c>
      <c r="D84" s="152"/>
      <c r="E84" s="117">
        <f aca="true" t="shared" si="104" ref="E84:E115">IF(F11&gt;E11,3,0)+(IF(E11=F11,1,0)*COUNT(E11))</f>
        <v>0</v>
      </c>
      <c r="F84" s="117"/>
      <c r="G84" s="117">
        <f aca="true" t="shared" si="105" ref="G84:G115">IF(H11&gt;G11,3,0)+(IF(G11=H11,1,0)*COUNT(G11))</f>
        <v>0</v>
      </c>
      <c r="H84" s="117"/>
      <c r="I84" s="117">
        <f aca="true" t="shared" si="106" ref="I84:I115">IF(J11&gt;I11,3,0)+(IF(I11=J11,1,0)*COUNT(I11))</f>
        <v>0</v>
      </c>
      <c r="J84" s="117"/>
      <c r="K84" s="117">
        <f aca="true" t="shared" si="107" ref="K84:K115">IF(L11&gt;K11,3,0)+(IF(K11=L11,1,0)*COUNT(K11))</f>
        <v>0</v>
      </c>
      <c r="L84" s="117"/>
      <c r="M84" s="117">
        <f aca="true" t="shared" si="108" ref="M84:M115">IF(N11&gt;M11,3,0)+(IF(M11=N11,1,0)*COUNT(M11))</f>
        <v>0</v>
      </c>
      <c r="N84" s="117"/>
      <c r="O84" s="117">
        <f aca="true" t="shared" si="109" ref="O84:O115">IF(P11&gt;O11,3,0)+(IF(O11=P11,1,0)*COUNT(O11))</f>
        <v>0</v>
      </c>
      <c r="P84" s="117"/>
      <c r="Q84" s="117">
        <f aca="true" t="shared" si="110" ref="Q84:Q115">IF(R11&gt;Q11,3,0)+(IF(Q11=R11,1,0)*COUNT(Q11))</f>
        <v>0</v>
      </c>
      <c r="R84" s="117"/>
      <c r="S84" s="117">
        <f aca="true" t="shared" si="111" ref="S84:S115">IF(T11&gt;S11,3,0)+(IF(S11=T11,1,0)*COUNT(S11))</f>
        <v>0</v>
      </c>
      <c r="T84" s="117"/>
      <c r="U84" s="117">
        <f aca="true" t="shared" si="112" ref="U84:U115">IF(V11&gt;U11,3,0)+(IF(U11=V11,1,0)*COUNT(U11))</f>
        <v>0</v>
      </c>
      <c r="V84" s="117"/>
      <c r="W84" s="117">
        <f aca="true" t="shared" si="113" ref="W84:W115">IF(X11&gt;W11,3,0)+(IF(W11=X11,1,0)*COUNT(W11))</f>
        <v>0</v>
      </c>
      <c r="X84" s="117"/>
      <c r="Y84" s="117">
        <f aca="true" t="shared" si="114" ref="Y84:Y115">IF(Z11&gt;Y11,3,0)+(IF(Y11=Z11,1,0)*COUNT(Y11))</f>
        <v>0</v>
      </c>
      <c r="Z84" s="117"/>
      <c r="AA84" s="117">
        <f aca="true" t="shared" si="115" ref="AA84:AA115">IF(AB11&gt;AA11,3,0)+(IF(AA11=AB11,1,0)*COUNT(AA11))</f>
        <v>0</v>
      </c>
      <c r="AB84" s="117"/>
      <c r="AC84" s="117">
        <f aca="true" t="shared" si="116" ref="AC84:AC115">IF(AD11&gt;AC11,3,0)+(IF(AC11=AD11,1,0)*COUNT(AC11))</f>
        <v>0</v>
      </c>
      <c r="AD84" s="117"/>
      <c r="AE84" s="117">
        <f aca="true" t="shared" si="117" ref="AE84:AE115">IF(AF11&gt;AE11,3,0)+(IF(AE11=AF11,1,0)*COUNT(AE11))</f>
        <v>0</v>
      </c>
      <c r="AF84" s="117"/>
      <c r="AG84" s="117">
        <f aca="true" t="shared" si="118" ref="AG84:AG115">IF(AH11&gt;AG11,3,0)+(IF(AG11=AH11,1,0)*COUNT(AG11))</f>
        <v>0</v>
      </c>
      <c r="AH84" s="117"/>
      <c r="AI84" s="117">
        <f aca="true" t="shared" si="119" ref="AI84:AI115">IF(AJ11&gt;AI11,3,0)+(IF(AI11=AJ11,1,0)*COUNT(AI11))</f>
        <v>0</v>
      </c>
      <c r="AJ84" s="117"/>
      <c r="AK84" s="117">
        <f aca="true" t="shared" si="120" ref="AK84:AK115">IF(AL11&gt;AK11,3,0)+(IF(AK11=AL11,1,0)*COUNT(AK11))</f>
        <v>0</v>
      </c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118">
        <f aca="true" t="shared" si="121" ref="AY84:AY101">IF(AZ11&gt;AY11,3,0)+(IF(AY11=AZ11,1,0)*COUNT(AY11))</f>
        <v>0</v>
      </c>
      <c r="AZ84" s="73"/>
      <c r="BA84" s="118">
        <f aca="true" t="shared" si="122" ref="BA84:BA101">IF(BB11&gt;BA11,3,0)+(IF(BA11=BB11,1,0)*COUNT(BA11))</f>
        <v>0</v>
      </c>
      <c r="BB84" s="73"/>
      <c r="BC84" s="118">
        <f aca="true" t="shared" si="123" ref="BC84:BC101">IF(BD11&gt;BC11,3,0)+(IF(BC11=BD11,1,0)*COUNT(BC11))</f>
        <v>0</v>
      </c>
      <c r="BD84" s="73"/>
      <c r="BE84" s="118">
        <f aca="true" t="shared" si="124" ref="BE84:BE101">IF(BF11&gt;BE11,3,0)+(IF(BE11=BF11,1,0)*COUNT(BE11))</f>
        <v>0</v>
      </c>
      <c r="BF84" s="73"/>
      <c r="BG84" s="118">
        <f aca="true" t="shared" si="125" ref="BG84:BG101">IF(BH11&gt;BG11,3,0)+(IF(BG11=BH11,1,0)*COUNT(BG11))</f>
        <v>0</v>
      </c>
      <c r="BH84" s="73"/>
      <c r="BI84" s="118">
        <f aca="true" t="shared" si="126" ref="BI84:BI101">IF(BJ11&gt;BI11,3,0)+(IF(BI11=BJ11,1,0)*COUNT(BI11))</f>
        <v>0</v>
      </c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4"/>
      <c r="EN84" s="75"/>
      <c r="EO84" s="75"/>
      <c r="EP84" s="75"/>
      <c r="EQ84" s="75"/>
      <c r="ER84" s="75"/>
      <c r="ES84" s="75"/>
      <c r="ET84" s="75"/>
      <c r="EU84" s="75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</row>
    <row r="85" spans="2:205" ht="12" customHeight="1">
      <c r="B85" s="152" t="str">
        <f aca="true" t="shared" si="127" ref="B85:B115">B12</f>
        <v>BRASILIA</v>
      </c>
      <c r="C85" s="152">
        <f t="shared" si="103"/>
        <v>0</v>
      </c>
      <c r="D85" s="152"/>
      <c r="E85" s="117">
        <f t="shared" si="104"/>
        <v>0</v>
      </c>
      <c r="F85" s="117"/>
      <c r="G85" s="117">
        <f t="shared" si="105"/>
        <v>0</v>
      </c>
      <c r="H85" s="117"/>
      <c r="I85" s="117">
        <f t="shared" si="106"/>
        <v>0</v>
      </c>
      <c r="J85" s="117"/>
      <c r="K85" s="117">
        <f t="shared" si="107"/>
        <v>0</v>
      </c>
      <c r="L85" s="117"/>
      <c r="M85" s="117">
        <f t="shared" si="108"/>
        <v>0</v>
      </c>
      <c r="N85" s="117"/>
      <c r="O85" s="117">
        <f t="shared" si="109"/>
        <v>0</v>
      </c>
      <c r="P85" s="117"/>
      <c r="Q85" s="117">
        <f t="shared" si="110"/>
        <v>0</v>
      </c>
      <c r="R85" s="117"/>
      <c r="S85" s="117">
        <f t="shared" si="111"/>
        <v>0</v>
      </c>
      <c r="T85" s="117"/>
      <c r="U85" s="117">
        <f t="shared" si="112"/>
        <v>0</v>
      </c>
      <c r="V85" s="117"/>
      <c r="W85" s="117">
        <f t="shared" si="113"/>
        <v>0</v>
      </c>
      <c r="X85" s="117"/>
      <c r="Y85" s="117">
        <f t="shared" si="114"/>
        <v>0</v>
      </c>
      <c r="Z85" s="117"/>
      <c r="AA85" s="117">
        <f t="shared" si="115"/>
        <v>0</v>
      </c>
      <c r="AB85" s="117"/>
      <c r="AC85" s="117">
        <f t="shared" si="116"/>
        <v>0</v>
      </c>
      <c r="AD85" s="117"/>
      <c r="AE85" s="117">
        <f t="shared" si="117"/>
        <v>0</v>
      </c>
      <c r="AF85" s="117"/>
      <c r="AG85" s="117">
        <f t="shared" si="118"/>
        <v>0</v>
      </c>
      <c r="AH85" s="117"/>
      <c r="AI85" s="117">
        <f t="shared" si="119"/>
        <v>0</v>
      </c>
      <c r="AJ85" s="117"/>
      <c r="AK85" s="117">
        <f t="shared" si="120"/>
        <v>0</v>
      </c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119">
        <f t="shared" si="121"/>
        <v>0</v>
      </c>
      <c r="AZ85" s="73"/>
      <c r="BA85" s="119">
        <f t="shared" si="122"/>
        <v>0</v>
      </c>
      <c r="BB85" s="73"/>
      <c r="BC85" s="119">
        <f t="shared" si="123"/>
        <v>0</v>
      </c>
      <c r="BD85" s="73"/>
      <c r="BE85" s="119">
        <f t="shared" si="124"/>
        <v>0</v>
      </c>
      <c r="BF85" s="73"/>
      <c r="BG85" s="119">
        <f t="shared" si="125"/>
        <v>0</v>
      </c>
      <c r="BH85" s="73"/>
      <c r="BI85" s="119">
        <f t="shared" si="126"/>
        <v>0</v>
      </c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4"/>
      <c r="EN85" s="75"/>
      <c r="EO85" s="75"/>
      <c r="EP85" s="75"/>
      <c r="EQ85" s="75"/>
      <c r="ER85" s="75"/>
      <c r="ES85" s="75"/>
      <c r="ET85" s="75"/>
      <c r="EU85" s="75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</row>
    <row r="86" spans="2:205" ht="12" customHeight="1">
      <c r="B86" s="152" t="str">
        <f t="shared" si="127"/>
        <v>CERETANO</v>
      </c>
      <c r="C86" s="152">
        <f>IF(D13&gt;C13,3,0)+(IF(C13=D13,1,0)*COUNT(C13))</f>
        <v>0</v>
      </c>
      <c r="D86" s="152"/>
      <c r="E86" s="117">
        <f t="shared" si="104"/>
        <v>0</v>
      </c>
      <c r="F86" s="117"/>
      <c r="G86" s="117">
        <f t="shared" si="105"/>
        <v>0</v>
      </c>
      <c r="H86" s="117"/>
      <c r="I86" s="117">
        <f t="shared" si="106"/>
        <v>0</v>
      </c>
      <c r="J86" s="117"/>
      <c r="K86" s="117">
        <f t="shared" si="107"/>
        <v>0</v>
      </c>
      <c r="L86" s="117"/>
      <c r="M86" s="117">
        <f t="shared" si="108"/>
        <v>0</v>
      </c>
      <c r="N86" s="117"/>
      <c r="O86" s="117">
        <f t="shared" si="109"/>
        <v>0</v>
      </c>
      <c r="P86" s="117"/>
      <c r="Q86" s="117">
        <f t="shared" si="110"/>
        <v>0</v>
      </c>
      <c r="R86" s="117"/>
      <c r="S86" s="117">
        <f t="shared" si="111"/>
        <v>0</v>
      </c>
      <c r="T86" s="117"/>
      <c r="U86" s="117">
        <f t="shared" si="112"/>
        <v>0</v>
      </c>
      <c r="V86" s="117"/>
      <c r="W86" s="117">
        <f t="shared" si="113"/>
        <v>0</v>
      </c>
      <c r="X86" s="117"/>
      <c r="Y86" s="117">
        <f t="shared" si="114"/>
        <v>0</v>
      </c>
      <c r="Z86" s="117"/>
      <c r="AA86" s="117">
        <f t="shared" si="115"/>
        <v>0</v>
      </c>
      <c r="AB86" s="117"/>
      <c r="AC86" s="117">
        <f t="shared" si="116"/>
        <v>0</v>
      </c>
      <c r="AD86" s="117"/>
      <c r="AE86" s="117">
        <f t="shared" si="117"/>
        <v>0</v>
      </c>
      <c r="AF86" s="117"/>
      <c r="AG86" s="117">
        <f t="shared" si="118"/>
        <v>0</v>
      </c>
      <c r="AH86" s="117"/>
      <c r="AI86" s="117">
        <f t="shared" si="119"/>
        <v>0</v>
      </c>
      <c r="AJ86" s="117"/>
      <c r="AK86" s="117">
        <f t="shared" si="120"/>
        <v>0</v>
      </c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119">
        <f t="shared" si="121"/>
        <v>0</v>
      </c>
      <c r="AZ86" s="73"/>
      <c r="BA86" s="119">
        <f t="shared" si="122"/>
        <v>0</v>
      </c>
      <c r="BB86" s="73"/>
      <c r="BC86" s="119">
        <f t="shared" si="123"/>
        <v>0</v>
      </c>
      <c r="BD86" s="73"/>
      <c r="BE86" s="119">
        <f t="shared" si="124"/>
        <v>0</v>
      </c>
      <c r="BF86" s="73"/>
      <c r="BG86" s="119">
        <f t="shared" si="125"/>
        <v>0</v>
      </c>
      <c r="BH86" s="73"/>
      <c r="BI86" s="119">
        <f t="shared" si="126"/>
        <v>0</v>
      </c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4"/>
      <c r="EN86" s="75"/>
      <c r="EO86" s="75"/>
      <c r="EP86" s="75"/>
      <c r="EQ86" s="75"/>
      <c r="ER86" s="75"/>
      <c r="ES86" s="75"/>
      <c r="ET86" s="75"/>
      <c r="EU86" s="75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</row>
    <row r="87" spans="2:205" ht="12" customHeight="1">
      <c r="B87" s="152" t="str">
        <f t="shared" si="127"/>
        <v>COMTAL</v>
      </c>
      <c r="C87" s="152">
        <f t="shared" si="103"/>
        <v>0</v>
      </c>
      <c r="D87" s="152"/>
      <c r="E87" s="117">
        <f t="shared" si="104"/>
        <v>0</v>
      </c>
      <c r="F87" s="117"/>
      <c r="G87" s="117">
        <f t="shared" si="105"/>
        <v>0</v>
      </c>
      <c r="H87" s="117"/>
      <c r="I87" s="117">
        <f t="shared" si="106"/>
        <v>0</v>
      </c>
      <c r="J87" s="117"/>
      <c r="K87" s="117">
        <f t="shared" si="107"/>
        <v>0</v>
      </c>
      <c r="L87" s="117"/>
      <c r="M87" s="117">
        <f t="shared" si="108"/>
        <v>0</v>
      </c>
      <c r="N87" s="117"/>
      <c r="O87" s="117">
        <f t="shared" si="109"/>
        <v>0</v>
      </c>
      <c r="P87" s="117"/>
      <c r="Q87" s="117">
        <f t="shared" si="110"/>
        <v>0</v>
      </c>
      <c r="R87" s="117"/>
      <c r="S87" s="117">
        <f t="shared" si="111"/>
        <v>0</v>
      </c>
      <c r="T87" s="117"/>
      <c r="U87" s="117">
        <f t="shared" si="112"/>
        <v>0</v>
      </c>
      <c r="V87" s="117"/>
      <c r="W87" s="117">
        <f t="shared" si="113"/>
        <v>0</v>
      </c>
      <c r="X87" s="117"/>
      <c r="Y87" s="117">
        <f t="shared" si="114"/>
        <v>0</v>
      </c>
      <c r="Z87" s="117"/>
      <c r="AA87" s="117">
        <f t="shared" si="115"/>
        <v>0</v>
      </c>
      <c r="AB87" s="117"/>
      <c r="AC87" s="117">
        <f t="shared" si="116"/>
        <v>0</v>
      </c>
      <c r="AD87" s="117"/>
      <c r="AE87" s="117">
        <f t="shared" si="117"/>
        <v>0</v>
      </c>
      <c r="AF87" s="117"/>
      <c r="AG87" s="117">
        <f t="shared" si="118"/>
        <v>0</v>
      </c>
      <c r="AH87" s="117"/>
      <c r="AI87" s="117">
        <f t="shared" si="119"/>
        <v>0</v>
      </c>
      <c r="AJ87" s="117"/>
      <c r="AK87" s="117">
        <f t="shared" si="120"/>
        <v>0</v>
      </c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119">
        <f t="shared" si="121"/>
        <v>0</v>
      </c>
      <c r="AZ87" s="73"/>
      <c r="BA87" s="119">
        <f t="shared" si="122"/>
        <v>0</v>
      </c>
      <c r="BB87" s="73"/>
      <c r="BC87" s="119">
        <f t="shared" si="123"/>
        <v>0</v>
      </c>
      <c r="BD87" s="73"/>
      <c r="BE87" s="119">
        <f t="shared" si="124"/>
        <v>0</v>
      </c>
      <c r="BF87" s="73"/>
      <c r="BG87" s="119">
        <f t="shared" si="125"/>
        <v>0</v>
      </c>
      <c r="BH87" s="73"/>
      <c r="BI87" s="119">
        <f t="shared" si="126"/>
        <v>0</v>
      </c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120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</row>
    <row r="88" spans="2:205" ht="12" customHeight="1">
      <c r="B88" s="152" t="str">
        <f t="shared" si="127"/>
        <v>D.TEAM</v>
      </c>
      <c r="C88" s="152">
        <f t="shared" si="103"/>
        <v>0</v>
      </c>
      <c r="D88" s="152"/>
      <c r="E88" s="117">
        <f t="shared" si="104"/>
        <v>0</v>
      </c>
      <c r="F88" s="117"/>
      <c r="G88" s="117">
        <f t="shared" si="105"/>
        <v>0</v>
      </c>
      <c r="H88" s="117"/>
      <c r="I88" s="117">
        <f t="shared" si="106"/>
        <v>0</v>
      </c>
      <c r="J88" s="117"/>
      <c r="K88" s="117">
        <f t="shared" si="107"/>
        <v>0</v>
      </c>
      <c r="L88" s="117"/>
      <c r="M88" s="117">
        <f t="shared" si="108"/>
        <v>0</v>
      </c>
      <c r="N88" s="117"/>
      <c r="O88" s="117">
        <f t="shared" si="109"/>
        <v>0</v>
      </c>
      <c r="P88" s="117"/>
      <c r="Q88" s="117">
        <f t="shared" si="110"/>
        <v>0</v>
      </c>
      <c r="R88" s="117"/>
      <c r="S88" s="117">
        <f t="shared" si="111"/>
        <v>0</v>
      </c>
      <c r="T88" s="117"/>
      <c r="U88" s="117">
        <f t="shared" si="112"/>
        <v>0</v>
      </c>
      <c r="V88" s="117"/>
      <c r="W88" s="117">
        <f t="shared" si="113"/>
        <v>0</v>
      </c>
      <c r="X88" s="117"/>
      <c r="Y88" s="117">
        <f t="shared" si="114"/>
        <v>0</v>
      </c>
      <c r="Z88" s="117"/>
      <c r="AA88" s="117">
        <f t="shared" si="115"/>
        <v>0</v>
      </c>
      <c r="AB88" s="117"/>
      <c r="AC88" s="117">
        <f t="shared" si="116"/>
        <v>0</v>
      </c>
      <c r="AD88" s="117"/>
      <c r="AE88" s="117">
        <f t="shared" si="117"/>
        <v>0</v>
      </c>
      <c r="AF88" s="117"/>
      <c r="AG88" s="117">
        <f t="shared" si="118"/>
        <v>0</v>
      </c>
      <c r="AH88" s="117"/>
      <c r="AI88" s="117">
        <f t="shared" si="119"/>
        <v>0</v>
      </c>
      <c r="AJ88" s="117"/>
      <c r="AK88" s="117">
        <f t="shared" si="120"/>
        <v>0</v>
      </c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9">
        <f t="shared" si="121"/>
        <v>0</v>
      </c>
      <c r="AZ88" s="73"/>
      <c r="BA88" s="119">
        <f t="shared" si="122"/>
        <v>0</v>
      </c>
      <c r="BB88" s="73"/>
      <c r="BC88" s="119">
        <f t="shared" si="123"/>
        <v>0</v>
      </c>
      <c r="BD88" s="73"/>
      <c r="BE88" s="119">
        <f t="shared" si="124"/>
        <v>0</v>
      </c>
      <c r="BF88" s="73"/>
      <c r="BG88" s="119">
        <f t="shared" si="125"/>
        <v>0</v>
      </c>
      <c r="BH88" s="73"/>
      <c r="BI88" s="119">
        <f t="shared" si="126"/>
        <v>0</v>
      </c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4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</row>
    <row r="89" spans="2:205" ht="12" customHeight="1">
      <c r="B89" s="152" t="str">
        <f t="shared" si="127"/>
        <v>EGARA</v>
      </c>
      <c r="C89" s="152">
        <f t="shared" si="103"/>
        <v>0</v>
      </c>
      <c r="D89" s="152"/>
      <c r="E89" s="117">
        <f t="shared" si="104"/>
        <v>0</v>
      </c>
      <c r="F89" s="117"/>
      <c r="G89" s="117">
        <f t="shared" si="105"/>
        <v>0</v>
      </c>
      <c r="H89" s="117"/>
      <c r="I89" s="117">
        <f t="shared" si="106"/>
        <v>0</v>
      </c>
      <c r="J89" s="117"/>
      <c r="K89" s="117">
        <f t="shared" si="107"/>
        <v>0</v>
      </c>
      <c r="L89" s="117"/>
      <c r="M89" s="117">
        <f t="shared" si="108"/>
        <v>0</v>
      </c>
      <c r="N89" s="117"/>
      <c r="O89" s="117">
        <f t="shared" si="109"/>
        <v>0</v>
      </c>
      <c r="P89" s="117"/>
      <c r="Q89" s="117">
        <f t="shared" si="110"/>
        <v>0</v>
      </c>
      <c r="R89" s="117"/>
      <c r="S89" s="117">
        <f t="shared" si="111"/>
        <v>0</v>
      </c>
      <c r="T89" s="117"/>
      <c r="U89" s="117">
        <f t="shared" si="112"/>
        <v>0</v>
      </c>
      <c r="V89" s="117"/>
      <c r="W89" s="117">
        <f t="shared" si="113"/>
        <v>0</v>
      </c>
      <c r="X89" s="117"/>
      <c r="Y89" s="117">
        <f t="shared" si="114"/>
        <v>0</v>
      </c>
      <c r="Z89" s="117"/>
      <c r="AA89" s="117">
        <f t="shared" si="115"/>
        <v>0</v>
      </c>
      <c r="AB89" s="117"/>
      <c r="AC89" s="117">
        <f t="shared" si="116"/>
        <v>0</v>
      </c>
      <c r="AD89" s="117"/>
      <c r="AE89" s="117">
        <f t="shared" si="117"/>
        <v>0</v>
      </c>
      <c r="AF89" s="117"/>
      <c r="AG89" s="117">
        <f t="shared" si="118"/>
        <v>0</v>
      </c>
      <c r="AH89" s="117"/>
      <c r="AI89" s="117">
        <f t="shared" si="119"/>
        <v>0</v>
      </c>
      <c r="AJ89" s="117"/>
      <c r="AK89" s="117">
        <f t="shared" si="120"/>
        <v>0</v>
      </c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119">
        <f t="shared" si="121"/>
        <v>0</v>
      </c>
      <c r="AZ89" s="73"/>
      <c r="BA89" s="119">
        <f t="shared" si="122"/>
        <v>0</v>
      </c>
      <c r="BB89" s="73"/>
      <c r="BC89" s="119">
        <f t="shared" si="123"/>
        <v>0</v>
      </c>
      <c r="BD89" s="73"/>
      <c r="BE89" s="119">
        <f t="shared" si="124"/>
        <v>0</v>
      </c>
      <c r="BF89" s="73"/>
      <c r="BG89" s="119">
        <f t="shared" si="125"/>
        <v>0</v>
      </c>
      <c r="BH89" s="73"/>
      <c r="BI89" s="119">
        <f t="shared" si="126"/>
        <v>0</v>
      </c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4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</row>
    <row r="90" spans="2:205" ht="12" customHeight="1">
      <c r="B90" s="152" t="str">
        <f>B17</f>
        <v>EMPÚRIES</v>
      </c>
      <c r="C90" s="152">
        <f t="shared" si="103"/>
        <v>0</v>
      </c>
      <c r="D90" s="152"/>
      <c r="E90" s="117">
        <f t="shared" si="104"/>
        <v>0</v>
      </c>
      <c r="F90" s="117"/>
      <c r="G90" s="117">
        <f t="shared" si="105"/>
        <v>0</v>
      </c>
      <c r="H90" s="117"/>
      <c r="I90" s="117">
        <f t="shared" si="106"/>
        <v>0</v>
      </c>
      <c r="J90" s="117"/>
      <c r="K90" s="117">
        <f t="shared" si="107"/>
        <v>0</v>
      </c>
      <c r="L90" s="117"/>
      <c r="M90" s="117">
        <f t="shared" si="108"/>
        <v>0</v>
      </c>
      <c r="N90" s="117"/>
      <c r="O90" s="117">
        <f t="shared" si="109"/>
        <v>0</v>
      </c>
      <c r="P90" s="117"/>
      <c r="Q90" s="117">
        <f t="shared" si="110"/>
        <v>0</v>
      </c>
      <c r="R90" s="117"/>
      <c r="S90" s="117">
        <f t="shared" si="111"/>
        <v>0</v>
      </c>
      <c r="T90" s="117"/>
      <c r="U90" s="117">
        <f t="shared" si="112"/>
        <v>0</v>
      </c>
      <c r="V90" s="117"/>
      <c r="W90" s="117">
        <f t="shared" si="113"/>
        <v>0</v>
      </c>
      <c r="X90" s="117"/>
      <c r="Y90" s="117">
        <f t="shared" si="114"/>
        <v>0</v>
      </c>
      <c r="Z90" s="117"/>
      <c r="AA90" s="117">
        <f t="shared" si="115"/>
        <v>0</v>
      </c>
      <c r="AB90" s="117"/>
      <c r="AC90" s="117">
        <f t="shared" si="116"/>
        <v>0</v>
      </c>
      <c r="AD90" s="117"/>
      <c r="AE90" s="117">
        <f t="shared" si="117"/>
        <v>0</v>
      </c>
      <c r="AF90" s="117"/>
      <c r="AG90" s="117">
        <f t="shared" si="118"/>
        <v>0</v>
      </c>
      <c r="AH90" s="117"/>
      <c r="AI90" s="117">
        <f t="shared" si="119"/>
        <v>0</v>
      </c>
      <c r="AJ90" s="117"/>
      <c r="AK90" s="117">
        <f t="shared" si="120"/>
        <v>0</v>
      </c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119">
        <f t="shared" si="121"/>
        <v>0</v>
      </c>
      <c r="AZ90" s="73"/>
      <c r="BA90" s="119">
        <f t="shared" si="122"/>
        <v>0</v>
      </c>
      <c r="BB90" s="73"/>
      <c r="BC90" s="119">
        <f t="shared" si="123"/>
        <v>0</v>
      </c>
      <c r="BD90" s="73"/>
      <c r="BE90" s="119">
        <f t="shared" si="124"/>
        <v>0</v>
      </c>
      <c r="BF90" s="73"/>
      <c r="BG90" s="119">
        <f t="shared" si="125"/>
        <v>0</v>
      </c>
      <c r="BH90" s="73"/>
      <c r="BI90" s="119">
        <f t="shared" si="126"/>
        <v>0</v>
      </c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4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</row>
    <row r="91" spans="2:205" ht="12" customHeight="1">
      <c r="B91" s="152" t="str">
        <f t="shared" si="127"/>
        <v>HURACÀ</v>
      </c>
      <c r="C91" s="152">
        <f t="shared" si="103"/>
        <v>0</v>
      </c>
      <c r="D91" s="152"/>
      <c r="E91" s="117">
        <f t="shared" si="104"/>
        <v>0</v>
      </c>
      <c r="F91" s="117"/>
      <c r="G91" s="117">
        <f t="shared" si="105"/>
        <v>0</v>
      </c>
      <c r="H91" s="117"/>
      <c r="I91" s="117">
        <f t="shared" si="106"/>
        <v>0</v>
      </c>
      <c r="J91" s="117"/>
      <c r="K91" s="117">
        <f t="shared" si="107"/>
        <v>0</v>
      </c>
      <c r="L91" s="117"/>
      <c r="M91" s="117">
        <f t="shared" si="108"/>
        <v>0</v>
      </c>
      <c r="N91" s="117"/>
      <c r="O91" s="117">
        <f t="shared" si="109"/>
        <v>0</v>
      </c>
      <c r="P91" s="117"/>
      <c r="Q91" s="117">
        <f t="shared" si="110"/>
        <v>0</v>
      </c>
      <c r="R91" s="117"/>
      <c r="S91" s="117">
        <f t="shared" si="111"/>
        <v>0</v>
      </c>
      <c r="T91" s="117"/>
      <c r="U91" s="117">
        <f t="shared" si="112"/>
        <v>0</v>
      </c>
      <c r="V91" s="117"/>
      <c r="W91" s="117">
        <f t="shared" si="113"/>
        <v>0</v>
      </c>
      <c r="X91" s="117"/>
      <c r="Y91" s="117">
        <f t="shared" si="114"/>
        <v>0</v>
      </c>
      <c r="Z91" s="117"/>
      <c r="AA91" s="117">
        <f t="shared" si="115"/>
        <v>0</v>
      </c>
      <c r="AB91" s="117"/>
      <c r="AC91" s="117">
        <f t="shared" si="116"/>
        <v>0</v>
      </c>
      <c r="AD91" s="117"/>
      <c r="AE91" s="117">
        <f t="shared" si="117"/>
        <v>0</v>
      </c>
      <c r="AF91" s="117"/>
      <c r="AG91" s="117">
        <f t="shared" si="118"/>
        <v>0</v>
      </c>
      <c r="AH91" s="117"/>
      <c r="AI91" s="117">
        <f t="shared" si="119"/>
        <v>0</v>
      </c>
      <c r="AJ91" s="117"/>
      <c r="AK91" s="117">
        <f t="shared" si="120"/>
        <v>0</v>
      </c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119">
        <f t="shared" si="121"/>
        <v>0</v>
      </c>
      <c r="AZ91" s="73"/>
      <c r="BA91" s="119">
        <f t="shared" si="122"/>
        <v>0</v>
      </c>
      <c r="BB91" s="73"/>
      <c r="BC91" s="119">
        <f t="shared" si="123"/>
        <v>0</v>
      </c>
      <c r="BD91" s="73"/>
      <c r="BE91" s="119">
        <f t="shared" si="124"/>
        <v>0</v>
      </c>
      <c r="BF91" s="73"/>
      <c r="BG91" s="119">
        <f t="shared" si="125"/>
        <v>0</v>
      </c>
      <c r="BH91" s="73"/>
      <c r="BI91" s="119">
        <f t="shared" si="126"/>
        <v>0</v>
      </c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4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</row>
    <row r="92" spans="2:205" ht="12" customHeight="1">
      <c r="B92" s="152" t="str">
        <f t="shared" si="127"/>
        <v>ICK</v>
      </c>
      <c r="C92" s="152">
        <f t="shared" si="103"/>
        <v>0</v>
      </c>
      <c r="D92" s="152"/>
      <c r="E92" s="117">
        <f t="shared" si="104"/>
        <v>0</v>
      </c>
      <c r="F92" s="117"/>
      <c r="G92" s="117">
        <f t="shared" si="105"/>
        <v>0</v>
      </c>
      <c r="H92" s="117"/>
      <c r="I92" s="117">
        <f t="shared" si="106"/>
        <v>0</v>
      </c>
      <c r="J92" s="117"/>
      <c r="K92" s="117">
        <f t="shared" si="107"/>
        <v>0</v>
      </c>
      <c r="L92" s="117"/>
      <c r="M92" s="117">
        <f t="shared" si="108"/>
        <v>0</v>
      </c>
      <c r="N92" s="117"/>
      <c r="O92" s="117">
        <f t="shared" si="109"/>
        <v>0</v>
      </c>
      <c r="P92" s="117"/>
      <c r="Q92" s="117">
        <f t="shared" si="110"/>
        <v>0</v>
      </c>
      <c r="R92" s="117"/>
      <c r="S92" s="117">
        <f t="shared" si="111"/>
        <v>0</v>
      </c>
      <c r="T92" s="117"/>
      <c r="U92" s="117">
        <f t="shared" si="112"/>
        <v>0</v>
      </c>
      <c r="V92" s="117"/>
      <c r="W92" s="117">
        <f t="shared" si="113"/>
        <v>0</v>
      </c>
      <c r="X92" s="117"/>
      <c r="Y92" s="117">
        <f t="shared" si="114"/>
        <v>0</v>
      </c>
      <c r="Z92" s="117"/>
      <c r="AA92" s="117">
        <f t="shared" si="115"/>
        <v>0</v>
      </c>
      <c r="AB92" s="117"/>
      <c r="AC92" s="117">
        <f t="shared" si="116"/>
        <v>0</v>
      </c>
      <c r="AD92" s="117"/>
      <c r="AE92" s="117">
        <f t="shared" si="117"/>
        <v>0</v>
      </c>
      <c r="AF92" s="117"/>
      <c r="AG92" s="117">
        <f t="shared" si="118"/>
        <v>0</v>
      </c>
      <c r="AH92" s="117"/>
      <c r="AI92" s="117">
        <f t="shared" si="119"/>
        <v>0</v>
      </c>
      <c r="AJ92" s="117"/>
      <c r="AK92" s="117">
        <f t="shared" si="120"/>
        <v>0</v>
      </c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119">
        <f t="shared" si="121"/>
        <v>0</v>
      </c>
      <c r="AZ92" s="73"/>
      <c r="BA92" s="119">
        <f t="shared" si="122"/>
        <v>0</v>
      </c>
      <c r="BB92" s="73"/>
      <c r="BC92" s="119">
        <f t="shared" si="123"/>
        <v>0</v>
      </c>
      <c r="BD92" s="73"/>
      <c r="BE92" s="119">
        <f t="shared" si="124"/>
        <v>0</v>
      </c>
      <c r="BF92" s="73"/>
      <c r="BG92" s="119">
        <f t="shared" si="125"/>
        <v>0</v>
      </c>
      <c r="BH92" s="73"/>
      <c r="BI92" s="119">
        <f t="shared" si="126"/>
        <v>0</v>
      </c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4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</row>
    <row r="93" spans="2:205" ht="12" customHeight="1">
      <c r="B93" s="152" t="str">
        <f t="shared" si="127"/>
        <v>NÀSTIC</v>
      </c>
      <c r="C93" s="152">
        <f t="shared" si="103"/>
        <v>0</v>
      </c>
      <c r="D93" s="152"/>
      <c r="E93" s="117">
        <f t="shared" si="104"/>
        <v>0</v>
      </c>
      <c r="F93" s="117"/>
      <c r="G93" s="117">
        <f t="shared" si="105"/>
        <v>0</v>
      </c>
      <c r="H93" s="117"/>
      <c r="I93" s="117">
        <f t="shared" si="106"/>
        <v>0</v>
      </c>
      <c r="J93" s="117"/>
      <c r="K93" s="117">
        <f t="shared" si="107"/>
        <v>0</v>
      </c>
      <c r="L93" s="117"/>
      <c r="M93" s="117">
        <f t="shared" si="108"/>
        <v>0</v>
      </c>
      <c r="N93" s="117"/>
      <c r="O93" s="117">
        <f t="shared" si="109"/>
        <v>0</v>
      </c>
      <c r="P93" s="117"/>
      <c r="Q93" s="117">
        <f t="shared" si="110"/>
        <v>0</v>
      </c>
      <c r="R93" s="117"/>
      <c r="S93" s="117">
        <f t="shared" si="111"/>
        <v>0</v>
      </c>
      <c r="T93" s="117"/>
      <c r="U93" s="117">
        <f t="shared" si="112"/>
        <v>0</v>
      </c>
      <c r="V93" s="117"/>
      <c r="W93" s="117">
        <f t="shared" si="113"/>
        <v>0</v>
      </c>
      <c r="X93" s="117"/>
      <c r="Y93" s="117">
        <f t="shared" si="114"/>
        <v>0</v>
      </c>
      <c r="Z93" s="117"/>
      <c r="AA93" s="117">
        <f t="shared" si="115"/>
        <v>0</v>
      </c>
      <c r="AB93" s="117"/>
      <c r="AC93" s="117">
        <f t="shared" si="116"/>
        <v>0</v>
      </c>
      <c r="AD93" s="117"/>
      <c r="AE93" s="117">
        <f t="shared" si="117"/>
        <v>0</v>
      </c>
      <c r="AF93" s="117"/>
      <c r="AG93" s="117">
        <f t="shared" si="118"/>
        <v>0</v>
      </c>
      <c r="AH93" s="117"/>
      <c r="AI93" s="117">
        <f t="shared" si="119"/>
        <v>0</v>
      </c>
      <c r="AJ93" s="117"/>
      <c r="AK93" s="117">
        <f t="shared" si="120"/>
        <v>0</v>
      </c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119">
        <f t="shared" si="121"/>
        <v>0</v>
      </c>
      <c r="AZ93" s="73"/>
      <c r="BA93" s="119">
        <f t="shared" si="122"/>
        <v>0</v>
      </c>
      <c r="BB93" s="73"/>
      <c r="BC93" s="119">
        <f t="shared" si="123"/>
        <v>0</v>
      </c>
      <c r="BD93" s="73"/>
      <c r="BE93" s="119">
        <f t="shared" si="124"/>
        <v>0</v>
      </c>
      <c r="BF93" s="73"/>
      <c r="BG93" s="119">
        <f t="shared" si="125"/>
        <v>0</v>
      </c>
      <c r="BH93" s="73"/>
      <c r="BI93" s="119">
        <f t="shared" si="126"/>
        <v>0</v>
      </c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4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</row>
    <row r="94" spans="2:205" ht="12" customHeight="1">
      <c r="B94" s="152" t="str">
        <f t="shared" si="127"/>
        <v>NUCA</v>
      </c>
      <c r="C94" s="152">
        <f t="shared" si="103"/>
        <v>0</v>
      </c>
      <c r="D94" s="152"/>
      <c r="E94" s="117">
        <f t="shared" si="104"/>
        <v>0</v>
      </c>
      <c r="F94" s="117"/>
      <c r="G94" s="117">
        <f t="shared" si="105"/>
        <v>0</v>
      </c>
      <c r="H94" s="117"/>
      <c r="I94" s="117">
        <f t="shared" si="106"/>
        <v>0</v>
      </c>
      <c r="J94" s="117"/>
      <c r="K94" s="117">
        <f t="shared" si="107"/>
        <v>0</v>
      </c>
      <c r="L94" s="117"/>
      <c r="M94" s="117">
        <f t="shared" si="108"/>
        <v>0</v>
      </c>
      <c r="N94" s="117"/>
      <c r="O94" s="117">
        <f t="shared" si="109"/>
        <v>0</v>
      </c>
      <c r="P94" s="117"/>
      <c r="Q94" s="117">
        <f t="shared" si="110"/>
        <v>0</v>
      </c>
      <c r="R94" s="117"/>
      <c r="S94" s="117">
        <f t="shared" si="111"/>
        <v>0</v>
      </c>
      <c r="T94" s="117"/>
      <c r="U94" s="117">
        <f t="shared" si="112"/>
        <v>0</v>
      </c>
      <c r="V94" s="117"/>
      <c r="W94" s="117">
        <f t="shared" si="113"/>
        <v>0</v>
      </c>
      <c r="X94" s="117"/>
      <c r="Y94" s="117">
        <f t="shared" si="114"/>
        <v>0</v>
      </c>
      <c r="Z94" s="117"/>
      <c r="AA94" s="117">
        <f t="shared" si="115"/>
        <v>0</v>
      </c>
      <c r="AB94" s="117"/>
      <c r="AC94" s="117">
        <f t="shared" si="116"/>
        <v>0</v>
      </c>
      <c r="AD94" s="117"/>
      <c r="AE94" s="117">
        <f t="shared" si="117"/>
        <v>0</v>
      </c>
      <c r="AF94" s="117"/>
      <c r="AG94" s="117">
        <f t="shared" si="118"/>
        <v>0</v>
      </c>
      <c r="AH94" s="117"/>
      <c r="AI94" s="117">
        <f t="shared" si="119"/>
        <v>0</v>
      </c>
      <c r="AJ94" s="117"/>
      <c r="AK94" s="117">
        <f t="shared" si="120"/>
        <v>0</v>
      </c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119">
        <f t="shared" si="121"/>
        <v>0</v>
      </c>
      <c r="AZ94" s="73"/>
      <c r="BA94" s="119">
        <f t="shared" si="122"/>
        <v>0</v>
      </c>
      <c r="BB94" s="73"/>
      <c r="BC94" s="119">
        <f t="shared" si="123"/>
        <v>0</v>
      </c>
      <c r="BD94" s="73"/>
      <c r="BE94" s="119">
        <f t="shared" si="124"/>
        <v>0</v>
      </c>
      <c r="BF94" s="73"/>
      <c r="BG94" s="119">
        <f t="shared" si="125"/>
        <v>0</v>
      </c>
      <c r="BH94" s="73"/>
      <c r="BI94" s="119">
        <f t="shared" si="126"/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4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</row>
    <row r="95" spans="2:205" ht="12" customHeight="1">
      <c r="B95" s="152" t="str">
        <f>B22</f>
        <v>OTAC'S</v>
      </c>
      <c r="C95" s="152">
        <f t="shared" si="103"/>
        <v>0</v>
      </c>
      <c r="D95" s="152"/>
      <c r="E95" s="117">
        <f t="shared" si="104"/>
        <v>0</v>
      </c>
      <c r="F95" s="117"/>
      <c r="G95" s="117">
        <f t="shared" si="105"/>
        <v>0</v>
      </c>
      <c r="H95" s="117"/>
      <c r="I95" s="117">
        <f t="shared" si="106"/>
        <v>0</v>
      </c>
      <c r="J95" s="117"/>
      <c r="K95" s="117">
        <f t="shared" si="107"/>
        <v>0</v>
      </c>
      <c r="L95" s="117"/>
      <c r="M95" s="117">
        <f t="shared" si="108"/>
        <v>0</v>
      </c>
      <c r="N95" s="117"/>
      <c r="O95" s="117">
        <f t="shared" si="109"/>
        <v>0</v>
      </c>
      <c r="P95" s="117"/>
      <c r="Q95" s="117">
        <f t="shared" si="110"/>
        <v>0</v>
      </c>
      <c r="R95" s="117"/>
      <c r="S95" s="117">
        <f t="shared" si="111"/>
        <v>0</v>
      </c>
      <c r="T95" s="117"/>
      <c r="U95" s="117">
        <f t="shared" si="112"/>
        <v>0</v>
      </c>
      <c r="V95" s="117"/>
      <c r="W95" s="117">
        <f t="shared" si="113"/>
        <v>0</v>
      </c>
      <c r="X95" s="117"/>
      <c r="Y95" s="117">
        <f t="shared" si="114"/>
        <v>0</v>
      </c>
      <c r="Z95" s="117"/>
      <c r="AA95" s="117">
        <f t="shared" si="115"/>
        <v>0</v>
      </c>
      <c r="AB95" s="117"/>
      <c r="AC95" s="117">
        <f t="shared" si="116"/>
        <v>0</v>
      </c>
      <c r="AD95" s="117"/>
      <c r="AE95" s="117">
        <f t="shared" si="117"/>
        <v>0</v>
      </c>
      <c r="AF95" s="117"/>
      <c r="AG95" s="117">
        <f t="shared" si="118"/>
        <v>0</v>
      </c>
      <c r="AH95" s="117"/>
      <c r="AI95" s="117">
        <f t="shared" si="119"/>
        <v>0</v>
      </c>
      <c r="AJ95" s="117"/>
      <c r="AK95" s="117">
        <f t="shared" si="120"/>
        <v>0</v>
      </c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119">
        <f t="shared" si="121"/>
        <v>0</v>
      </c>
      <c r="AZ95" s="73"/>
      <c r="BA95" s="119">
        <f t="shared" si="122"/>
        <v>0</v>
      </c>
      <c r="BB95" s="73"/>
      <c r="BC95" s="119">
        <f t="shared" si="123"/>
        <v>0</v>
      </c>
      <c r="BD95" s="73"/>
      <c r="BE95" s="119">
        <f t="shared" si="124"/>
        <v>0</v>
      </c>
      <c r="BF95" s="73"/>
      <c r="BG95" s="119">
        <f t="shared" si="125"/>
        <v>0</v>
      </c>
      <c r="BH95" s="73"/>
      <c r="BI95" s="119">
        <f t="shared" si="126"/>
        <v>0</v>
      </c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4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</row>
    <row r="96" spans="2:205" ht="12" customHeight="1">
      <c r="B96" s="152" t="str">
        <f t="shared" si="127"/>
        <v>OURAL'S</v>
      </c>
      <c r="C96" s="152">
        <f t="shared" si="103"/>
        <v>0</v>
      </c>
      <c r="D96" s="152"/>
      <c r="E96" s="117">
        <f t="shared" si="104"/>
        <v>0</v>
      </c>
      <c r="F96" s="117"/>
      <c r="G96" s="117">
        <f t="shared" si="105"/>
        <v>0</v>
      </c>
      <c r="H96" s="117"/>
      <c r="I96" s="117">
        <f t="shared" si="106"/>
        <v>0</v>
      </c>
      <c r="J96" s="117"/>
      <c r="K96" s="117">
        <f t="shared" si="107"/>
        <v>0</v>
      </c>
      <c r="L96" s="117"/>
      <c r="M96" s="117">
        <f t="shared" si="108"/>
        <v>0</v>
      </c>
      <c r="N96" s="117"/>
      <c r="O96" s="117">
        <f t="shared" si="109"/>
        <v>0</v>
      </c>
      <c r="P96" s="117"/>
      <c r="Q96" s="117">
        <f t="shared" si="110"/>
        <v>0</v>
      </c>
      <c r="R96" s="117"/>
      <c r="S96" s="117">
        <f t="shared" si="111"/>
        <v>0</v>
      </c>
      <c r="T96" s="117"/>
      <c r="U96" s="117">
        <f t="shared" si="112"/>
        <v>0</v>
      </c>
      <c r="V96" s="117"/>
      <c r="W96" s="117">
        <f t="shared" si="113"/>
        <v>0</v>
      </c>
      <c r="X96" s="117"/>
      <c r="Y96" s="117">
        <f t="shared" si="114"/>
        <v>0</v>
      </c>
      <c r="Z96" s="117"/>
      <c r="AA96" s="117">
        <f t="shared" si="115"/>
        <v>0</v>
      </c>
      <c r="AB96" s="117"/>
      <c r="AC96" s="117">
        <f t="shared" si="116"/>
        <v>0</v>
      </c>
      <c r="AD96" s="117"/>
      <c r="AE96" s="117">
        <f t="shared" si="117"/>
        <v>0</v>
      </c>
      <c r="AF96" s="117"/>
      <c r="AG96" s="117">
        <f t="shared" si="118"/>
        <v>0</v>
      </c>
      <c r="AH96" s="117"/>
      <c r="AI96" s="117">
        <f t="shared" si="119"/>
        <v>0</v>
      </c>
      <c r="AJ96" s="117"/>
      <c r="AK96" s="117">
        <f t="shared" si="120"/>
        <v>0</v>
      </c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119">
        <f t="shared" si="121"/>
        <v>0</v>
      </c>
      <c r="AZ96" s="73"/>
      <c r="BA96" s="119">
        <f t="shared" si="122"/>
        <v>0</v>
      </c>
      <c r="BB96" s="73"/>
      <c r="BC96" s="119">
        <f t="shared" si="123"/>
        <v>0</v>
      </c>
      <c r="BD96" s="73"/>
      <c r="BE96" s="119">
        <f t="shared" si="124"/>
        <v>0</v>
      </c>
      <c r="BF96" s="73"/>
      <c r="BG96" s="119">
        <f t="shared" si="125"/>
        <v>0</v>
      </c>
      <c r="BH96" s="73"/>
      <c r="BI96" s="119">
        <f t="shared" si="126"/>
        <v>0</v>
      </c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4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</row>
    <row r="97" spans="2:205" ht="12" customHeight="1">
      <c r="B97" s="152" t="str">
        <f t="shared" si="127"/>
        <v>PALLEJÀ</v>
      </c>
      <c r="C97" s="152">
        <f t="shared" si="103"/>
        <v>0</v>
      </c>
      <c r="D97" s="152"/>
      <c r="E97" s="117">
        <f t="shared" si="104"/>
        <v>0</v>
      </c>
      <c r="F97" s="117"/>
      <c r="G97" s="117">
        <f t="shared" si="105"/>
        <v>0</v>
      </c>
      <c r="H97" s="117"/>
      <c r="I97" s="117">
        <f t="shared" si="106"/>
        <v>0</v>
      </c>
      <c r="J97" s="117"/>
      <c r="K97" s="117">
        <f t="shared" si="107"/>
        <v>0</v>
      </c>
      <c r="L97" s="117"/>
      <c r="M97" s="117">
        <f t="shared" si="108"/>
        <v>0</v>
      </c>
      <c r="N97" s="117"/>
      <c r="O97" s="117">
        <f t="shared" si="109"/>
        <v>0</v>
      </c>
      <c r="P97" s="117"/>
      <c r="Q97" s="117">
        <f t="shared" si="110"/>
        <v>0</v>
      </c>
      <c r="R97" s="117"/>
      <c r="S97" s="117">
        <f t="shared" si="111"/>
        <v>0</v>
      </c>
      <c r="T97" s="117"/>
      <c r="U97" s="117">
        <f t="shared" si="112"/>
        <v>0</v>
      </c>
      <c r="V97" s="117"/>
      <c r="W97" s="117">
        <f t="shared" si="113"/>
        <v>0</v>
      </c>
      <c r="X97" s="117"/>
      <c r="Y97" s="117">
        <f t="shared" si="114"/>
        <v>0</v>
      </c>
      <c r="Z97" s="117"/>
      <c r="AA97" s="117">
        <f t="shared" si="115"/>
        <v>0</v>
      </c>
      <c r="AB97" s="117"/>
      <c r="AC97" s="117">
        <f t="shared" si="116"/>
        <v>0</v>
      </c>
      <c r="AD97" s="117"/>
      <c r="AE97" s="117">
        <f t="shared" si="117"/>
        <v>0</v>
      </c>
      <c r="AF97" s="117"/>
      <c r="AG97" s="117">
        <f t="shared" si="118"/>
        <v>0</v>
      </c>
      <c r="AH97" s="117"/>
      <c r="AI97" s="117">
        <f t="shared" si="119"/>
        <v>0</v>
      </c>
      <c r="AJ97" s="117"/>
      <c r="AK97" s="117">
        <f t="shared" si="120"/>
        <v>0</v>
      </c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119">
        <f t="shared" si="121"/>
        <v>0</v>
      </c>
      <c r="AZ97" s="73"/>
      <c r="BA97" s="119">
        <f t="shared" si="122"/>
        <v>0</v>
      </c>
      <c r="BB97" s="73"/>
      <c r="BC97" s="119">
        <f t="shared" si="123"/>
        <v>0</v>
      </c>
      <c r="BD97" s="73"/>
      <c r="BE97" s="119">
        <f t="shared" si="124"/>
        <v>0</v>
      </c>
      <c r="BF97" s="73"/>
      <c r="BG97" s="119">
        <f t="shared" si="125"/>
        <v>0</v>
      </c>
      <c r="BH97" s="73"/>
      <c r="BI97" s="119">
        <f t="shared" si="126"/>
        <v>0</v>
      </c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4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</row>
    <row r="98" spans="2:205" ht="12" customHeight="1">
      <c r="B98" s="152" t="str">
        <f t="shared" si="127"/>
        <v>PEÑAROL</v>
      </c>
      <c r="C98" s="152">
        <f t="shared" si="103"/>
        <v>0</v>
      </c>
      <c r="D98" s="152"/>
      <c r="E98" s="117">
        <f t="shared" si="104"/>
        <v>0</v>
      </c>
      <c r="F98" s="117"/>
      <c r="G98" s="117">
        <f t="shared" si="105"/>
        <v>0</v>
      </c>
      <c r="H98" s="117"/>
      <c r="I98" s="117">
        <f t="shared" si="106"/>
        <v>0</v>
      </c>
      <c r="J98" s="117"/>
      <c r="K98" s="117">
        <f t="shared" si="107"/>
        <v>0</v>
      </c>
      <c r="L98" s="117"/>
      <c r="M98" s="117">
        <f t="shared" si="108"/>
        <v>0</v>
      </c>
      <c r="N98" s="117"/>
      <c r="O98" s="117">
        <f t="shared" si="109"/>
        <v>0</v>
      </c>
      <c r="P98" s="117"/>
      <c r="Q98" s="117">
        <f t="shared" si="110"/>
        <v>0</v>
      </c>
      <c r="R98" s="117"/>
      <c r="S98" s="117">
        <f t="shared" si="111"/>
        <v>0</v>
      </c>
      <c r="T98" s="117"/>
      <c r="U98" s="117">
        <f t="shared" si="112"/>
        <v>0</v>
      </c>
      <c r="V98" s="117"/>
      <c r="W98" s="117">
        <f t="shared" si="113"/>
        <v>0</v>
      </c>
      <c r="X98" s="117"/>
      <c r="Y98" s="117">
        <f t="shared" si="114"/>
        <v>0</v>
      </c>
      <c r="Z98" s="117"/>
      <c r="AA98" s="117">
        <f t="shared" si="115"/>
        <v>0</v>
      </c>
      <c r="AB98" s="117"/>
      <c r="AC98" s="117">
        <f t="shared" si="116"/>
        <v>0</v>
      </c>
      <c r="AD98" s="117"/>
      <c r="AE98" s="117">
        <f t="shared" si="117"/>
        <v>0</v>
      </c>
      <c r="AF98" s="117"/>
      <c r="AG98" s="117">
        <f t="shared" si="118"/>
        <v>0</v>
      </c>
      <c r="AH98" s="117"/>
      <c r="AI98" s="117">
        <f t="shared" si="119"/>
        <v>0</v>
      </c>
      <c r="AJ98" s="117"/>
      <c r="AK98" s="117">
        <f t="shared" si="120"/>
        <v>0</v>
      </c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119">
        <f t="shared" si="121"/>
        <v>0</v>
      </c>
      <c r="AZ98" s="73"/>
      <c r="BA98" s="119">
        <f t="shared" si="122"/>
        <v>0</v>
      </c>
      <c r="BB98" s="73"/>
      <c r="BC98" s="119">
        <f t="shared" si="123"/>
        <v>0</v>
      </c>
      <c r="BD98" s="73"/>
      <c r="BE98" s="119">
        <f t="shared" si="124"/>
        <v>0</v>
      </c>
      <c r="BF98" s="73"/>
      <c r="BG98" s="119">
        <f t="shared" si="125"/>
        <v>0</v>
      </c>
      <c r="BH98" s="73"/>
      <c r="BI98" s="119">
        <f t="shared" si="126"/>
        <v>0</v>
      </c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4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</row>
    <row r="99" spans="2:205" ht="12" customHeight="1">
      <c r="B99" s="152" t="str">
        <f t="shared" si="127"/>
        <v>RAPUCO</v>
      </c>
      <c r="C99" s="152">
        <f t="shared" si="103"/>
        <v>0</v>
      </c>
      <c r="D99" s="152"/>
      <c r="E99" s="117">
        <f t="shared" si="104"/>
        <v>0</v>
      </c>
      <c r="F99" s="117"/>
      <c r="G99" s="117">
        <f t="shared" si="105"/>
        <v>0</v>
      </c>
      <c r="H99" s="117"/>
      <c r="I99" s="117">
        <f t="shared" si="106"/>
        <v>0</v>
      </c>
      <c r="J99" s="117"/>
      <c r="K99" s="117">
        <f t="shared" si="107"/>
        <v>0</v>
      </c>
      <c r="L99" s="117"/>
      <c r="M99" s="117">
        <f t="shared" si="108"/>
        <v>0</v>
      </c>
      <c r="N99" s="117"/>
      <c r="O99" s="117">
        <f t="shared" si="109"/>
        <v>0</v>
      </c>
      <c r="P99" s="117"/>
      <c r="Q99" s="117">
        <f t="shared" si="110"/>
        <v>0</v>
      </c>
      <c r="R99" s="117"/>
      <c r="S99" s="117">
        <f t="shared" si="111"/>
        <v>0</v>
      </c>
      <c r="T99" s="117"/>
      <c r="U99" s="117">
        <f t="shared" si="112"/>
        <v>0</v>
      </c>
      <c r="V99" s="117"/>
      <c r="W99" s="117">
        <f t="shared" si="113"/>
        <v>0</v>
      </c>
      <c r="X99" s="117"/>
      <c r="Y99" s="117">
        <f t="shared" si="114"/>
        <v>0</v>
      </c>
      <c r="Z99" s="117"/>
      <c r="AA99" s="117">
        <f t="shared" si="115"/>
        <v>0</v>
      </c>
      <c r="AB99" s="117"/>
      <c r="AC99" s="117">
        <f t="shared" si="116"/>
        <v>0</v>
      </c>
      <c r="AD99" s="117"/>
      <c r="AE99" s="117">
        <f t="shared" si="117"/>
        <v>0</v>
      </c>
      <c r="AF99" s="117"/>
      <c r="AG99" s="117">
        <f t="shared" si="118"/>
        <v>0</v>
      </c>
      <c r="AH99" s="117"/>
      <c r="AI99" s="117">
        <f t="shared" si="119"/>
        <v>0</v>
      </c>
      <c r="AJ99" s="117"/>
      <c r="AK99" s="117">
        <f t="shared" si="120"/>
        <v>0</v>
      </c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119">
        <f t="shared" si="121"/>
        <v>0</v>
      </c>
      <c r="AZ99" s="73"/>
      <c r="BA99" s="119">
        <f t="shared" si="122"/>
        <v>0</v>
      </c>
      <c r="BB99" s="73"/>
      <c r="BC99" s="119">
        <f t="shared" si="123"/>
        <v>0</v>
      </c>
      <c r="BD99" s="73"/>
      <c r="BE99" s="119">
        <f t="shared" si="124"/>
        <v>0</v>
      </c>
      <c r="BF99" s="73"/>
      <c r="BG99" s="119">
        <f t="shared" si="125"/>
        <v>0</v>
      </c>
      <c r="BH99" s="73"/>
      <c r="BI99" s="119">
        <f t="shared" si="126"/>
        <v>0</v>
      </c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4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</row>
    <row r="100" spans="2:205" ht="12" customHeight="1">
      <c r="B100" s="152">
        <f t="shared" si="127"/>
        <v>0</v>
      </c>
      <c r="C100" s="152">
        <f t="shared" si="103"/>
        <v>0</v>
      </c>
      <c r="D100" s="152"/>
      <c r="E100" s="117">
        <f t="shared" si="104"/>
        <v>0</v>
      </c>
      <c r="F100" s="117"/>
      <c r="G100" s="117">
        <f t="shared" si="105"/>
        <v>0</v>
      </c>
      <c r="H100" s="117"/>
      <c r="I100" s="117">
        <f t="shared" si="106"/>
        <v>0</v>
      </c>
      <c r="J100" s="117"/>
      <c r="K100" s="117">
        <f t="shared" si="107"/>
        <v>0</v>
      </c>
      <c r="L100" s="117"/>
      <c r="M100" s="117">
        <f t="shared" si="108"/>
        <v>0</v>
      </c>
      <c r="N100" s="117"/>
      <c r="O100" s="117">
        <f t="shared" si="109"/>
        <v>0</v>
      </c>
      <c r="P100" s="117"/>
      <c r="Q100" s="117">
        <f t="shared" si="110"/>
        <v>0</v>
      </c>
      <c r="R100" s="117"/>
      <c r="S100" s="117">
        <f t="shared" si="111"/>
        <v>0</v>
      </c>
      <c r="T100" s="117"/>
      <c r="U100" s="117">
        <f t="shared" si="112"/>
        <v>0</v>
      </c>
      <c r="V100" s="117"/>
      <c r="W100" s="117">
        <f t="shared" si="113"/>
        <v>0</v>
      </c>
      <c r="X100" s="117"/>
      <c r="Y100" s="117">
        <f t="shared" si="114"/>
        <v>0</v>
      </c>
      <c r="Z100" s="117"/>
      <c r="AA100" s="117">
        <f t="shared" si="115"/>
        <v>0</v>
      </c>
      <c r="AB100" s="117"/>
      <c r="AC100" s="117">
        <f t="shared" si="116"/>
        <v>0</v>
      </c>
      <c r="AD100" s="117"/>
      <c r="AE100" s="117">
        <f t="shared" si="117"/>
        <v>0</v>
      </c>
      <c r="AF100" s="117"/>
      <c r="AG100" s="117">
        <f t="shared" si="118"/>
        <v>0</v>
      </c>
      <c r="AH100" s="117"/>
      <c r="AI100" s="117">
        <f t="shared" si="119"/>
        <v>0</v>
      </c>
      <c r="AJ100" s="117"/>
      <c r="AK100" s="117">
        <f t="shared" si="120"/>
        <v>0</v>
      </c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119">
        <f t="shared" si="121"/>
        <v>0</v>
      </c>
      <c r="AZ100" s="73"/>
      <c r="BA100" s="119">
        <f t="shared" si="122"/>
        <v>0</v>
      </c>
      <c r="BB100" s="73"/>
      <c r="BC100" s="119">
        <f t="shared" si="123"/>
        <v>0</v>
      </c>
      <c r="BD100" s="73"/>
      <c r="BE100" s="119">
        <f t="shared" si="124"/>
        <v>0</v>
      </c>
      <c r="BF100" s="73"/>
      <c r="BG100" s="119">
        <f t="shared" si="125"/>
        <v>0</v>
      </c>
      <c r="BH100" s="73"/>
      <c r="BI100" s="119">
        <f t="shared" si="126"/>
        <v>0</v>
      </c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4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</row>
    <row r="101" spans="2:205" ht="12" customHeight="1">
      <c r="B101" s="152">
        <f>B28</f>
        <v>0</v>
      </c>
      <c r="C101" s="152">
        <f>IF(D28&gt;C28,3,0)+(IF(C28=D28,1,0)*COUNT(C28))</f>
        <v>0</v>
      </c>
      <c r="D101" s="152"/>
      <c r="E101" s="117">
        <f t="shared" si="104"/>
        <v>0</v>
      </c>
      <c r="F101" s="117"/>
      <c r="G101" s="117">
        <f t="shared" si="105"/>
        <v>0</v>
      </c>
      <c r="H101" s="117"/>
      <c r="I101" s="117">
        <f t="shared" si="106"/>
        <v>0</v>
      </c>
      <c r="J101" s="117"/>
      <c r="K101" s="117">
        <f t="shared" si="107"/>
        <v>0</v>
      </c>
      <c r="L101" s="117"/>
      <c r="M101" s="117">
        <f t="shared" si="108"/>
        <v>0</v>
      </c>
      <c r="N101" s="117"/>
      <c r="O101" s="117">
        <f t="shared" si="109"/>
        <v>0</v>
      </c>
      <c r="P101" s="117"/>
      <c r="Q101" s="117">
        <f t="shared" si="110"/>
        <v>0</v>
      </c>
      <c r="R101" s="117"/>
      <c r="S101" s="117">
        <f t="shared" si="111"/>
        <v>0</v>
      </c>
      <c r="T101" s="117"/>
      <c r="U101" s="117">
        <f t="shared" si="112"/>
        <v>0</v>
      </c>
      <c r="V101" s="117"/>
      <c r="W101" s="117">
        <f t="shared" si="113"/>
        <v>0</v>
      </c>
      <c r="X101" s="117"/>
      <c r="Y101" s="117">
        <f t="shared" si="114"/>
        <v>0</v>
      </c>
      <c r="Z101" s="117"/>
      <c r="AA101" s="117">
        <f t="shared" si="115"/>
        <v>0</v>
      </c>
      <c r="AB101" s="117"/>
      <c r="AC101" s="117">
        <f t="shared" si="116"/>
        <v>0</v>
      </c>
      <c r="AD101" s="117"/>
      <c r="AE101" s="117">
        <f t="shared" si="117"/>
        <v>0</v>
      </c>
      <c r="AF101" s="117"/>
      <c r="AG101" s="117">
        <f t="shared" si="118"/>
        <v>0</v>
      </c>
      <c r="AH101" s="117"/>
      <c r="AI101" s="117">
        <f t="shared" si="119"/>
        <v>0</v>
      </c>
      <c r="AJ101" s="117"/>
      <c r="AK101" s="117">
        <f t="shared" si="120"/>
        <v>0</v>
      </c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119">
        <f t="shared" si="121"/>
        <v>0</v>
      </c>
      <c r="AZ101" s="73"/>
      <c r="BA101" s="119">
        <f t="shared" si="122"/>
        <v>0</v>
      </c>
      <c r="BB101" s="73"/>
      <c r="BC101" s="119">
        <f t="shared" si="123"/>
        <v>0</v>
      </c>
      <c r="BD101" s="73"/>
      <c r="BE101" s="119">
        <f t="shared" si="124"/>
        <v>0</v>
      </c>
      <c r="BF101" s="73"/>
      <c r="BG101" s="119">
        <f t="shared" si="125"/>
        <v>0</v>
      </c>
      <c r="BH101" s="73"/>
      <c r="BI101" s="119">
        <f t="shared" si="126"/>
        <v>0</v>
      </c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4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</row>
    <row r="102" spans="2:205" ht="12" customHeight="1">
      <c r="B102" s="123">
        <f t="shared" si="127"/>
        <v>0</v>
      </c>
      <c r="C102" s="152">
        <f aca="true" t="shared" si="128" ref="C102:C115">IF(D29&gt;C29,3,0)+(IF(C29=D29,1,0)*COUNT(C29))</f>
        <v>0</v>
      </c>
      <c r="D102" s="152"/>
      <c r="E102" s="117">
        <f t="shared" si="104"/>
        <v>0</v>
      </c>
      <c r="F102" s="117"/>
      <c r="G102" s="117">
        <f t="shared" si="105"/>
        <v>0</v>
      </c>
      <c r="H102" s="117"/>
      <c r="I102" s="117">
        <f t="shared" si="106"/>
        <v>0</v>
      </c>
      <c r="J102" s="117"/>
      <c r="K102" s="117">
        <f t="shared" si="107"/>
        <v>0</v>
      </c>
      <c r="L102" s="117"/>
      <c r="M102" s="117">
        <f t="shared" si="108"/>
        <v>0</v>
      </c>
      <c r="N102" s="117"/>
      <c r="O102" s="117">
        <f t="shared" si="109"/>
        <v>0</v>
      </c>
      <c r="P102" s="117"/>
      <c r="Q102" s="117">
        <f t="shared" si="110"/>
        <v>0</v>
      </c>
      <c r="R102" s="117"/>
      <c r="S102" s="117">
        <f t="shared" si="111"/>
        <v>0</v>
      </c>
      <c r="T102" s="117"/>
      <c r="U102" s="117">
        <f t="shared" si="112"/>
        <v>0</v>
      </c>
      <c r="V102" s="117"/>
      <c r="W102" s="117">
        <f t="shared" si="113"/>
        <v>0</v>
      </c>
      <c r="X102" s="117"/>
      <c r="Y102" s="117">
        <f t="shared" si="114"/>
        <v>0</v>
      </c>
      <c r="Z102" s="117"/>
      <c r="AA102" s="117">
        <f t="shared" si="115"/>
        <v>0</v>
      </c>
      <c r="AB102" s="117"/>
      <c r="AC102" s="117">
        <f t="shared" si="116"/>
        <v>0</v>
      </c>
      <c r="AD102" s="117"/>
      <c r="AE102" s="117">
        <f t="shared" si="117"/>
        <v>0</v>
      </c>
      <c r="AF102" s="117"/>
      <c r="AG102" s="117">
        <f t="shared" si="118"/>
        <v>0</v>
      </c>
      <c r="AH102" s="117"/>
      <c r="AI102" s="117">
        <f t="shared" si="119"/>
        <v>0</v>
      </c>
      <c r="AJ102" s="117"/>
      <c r="AK102" s="117">
        <f t="shared" si="120"/>
        <v>0</v>
      </c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119">
        <f aca="true" t="shared" si="129" ref="AY102:AY107">IF(AZ78&gt;AY78,3,0)+(IF(AY78=AZ78,1,0)*COUNT(AY78))</f>
        <v>0</v>
      </c>
      <c r="AZ102" s="73"/>
      <c r="BA102" s="119">
        <f aca="true" t="shared" si="130" ref="BA102:BA107">IF(BB78&gt;BA78,3,0)+(IF(BA78=BB78,1,0)*COUNT(BA78))</f>
        <v>0</v>
      </c>
      <c r="BB102" s="73"/>
      <c r="BC102" s="119">
        <f aca="true" t="shared" si="131" ref="BC102:BC107">IF(BD78&gt;BC78,3,0)+(IF(BC78=BD78,1,0)*COUNT(BC78))</f>
        <v>0</v>
      </c>
      <c r="BD102" s="73"/>
      <c r="BE102" s="119">
        <f aca="true" t="shared" si="132" ref="BE102:BE107">IF(BF78&gt;BE78,3,0)+(IF(BE78=BF78,1,0)*COUNT(BE78))</f>
        <v>0</v>
      </c>
      <c r="BF102" s="73"/>
      <c r="BG102" s="119">
        <f aca="true" t="shared" si="133" ref="BG102:BG107">IF(BH78&gt;BG78,3,0)+(IF(BG78=BH78,1,0)*COUNT(BG78))</f>
        <v>0</v>
      </c>
      <c r="BH102" s="73"/>
      <c r="BI102" s="119">
        <f aca="true" t="shared" si="134" ref="BI102:BI107">IF(BJ78&gt;BI78,3,0)+(IF(BI78=BJ78,1,0)*COUNT(BI78))</f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4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</row>
    <row r="103" spans="2:205" ht="12" customHeight="1">
      <c r="B103" s="123">
        <f>B30</f>
        <v>0</v>
      </c>
      <c r="C103" s="152">
        <f t="shared" si="128"/>
        <v>0</v>
      </c>
      <c r="D103" s="152"/>
      <c r="E103" s="117">
        <f t="shared" si="104"/>
        <v>0</v>
      </c>
      <c r="F103" s="117"/>
      <c r="G103" s="117">
        <f t="shared" si="105"/>
        <v>0</v>
      </c>
      <c r="H103" s="117"/>
      <c r="I103" s="117">
        <f t="shared" si="106"/>
        <v>0</v>
      </c>
      <c r="J103" s="117"/>
      <c r="K103" s="117">
        <f t="shared" si="107"/>
        <v>0</v>
      </c>
      <c r="L103" s="117"/>
      <c r="M103" s="117">
        <f t="shared" si="108"/>
        <v>0</v>
      </c>
      <c r="N103" s="117"/>
      <c r="O103" s="117">
        <f t="shared" si="109"/>
        <v>0</v>
      </c>
      <c r="P103" s="117"/>
      <c r="Q103" s="117">
        <f t="shared" si="110"/>
        <v>0</v>
      </c>
      <c r="R103" s="117"/>
      <c r="S103" s="117">
        <f t="shared" si="111"/>
        <v>0</v>
      </c>
      <c r="T103" s="117"/>
      <c r="U103" s="117">
        <f t="shared" si="112"/>
        <v>0</v>
      </c>
      <c r="V103" s="117"/>
      <c r="W103" s="117">
        <f t="shared" si="113"/>
        <v>0</v>
      </c>
      <c r="X103" s="117"/>
      <c r="Y103" s="117">
        <f t="shared" si="114"/>
        <v>0</v>
      </c>
      <c r="Z103" s="117"/>
      <c r="AA103" s="117">
        <f t="shared" si="115"/>
        <v>0</v>
      </c>
      <c r="AB103" s="117"/>
      <c r="AC103" s="117">
        <f t="shared" si="116"/>
        <v>0</v>
      </c>
      <c r="AD103" s="117"/>
      <c r="AE103" s="117">
        <f t="shared" si="117"/>
        <v>0</v>
      </c>
      <c r="AF103" s="117"/>
      <c r="AG103" s="117">
        <f t="shared" si="118"/>
        <v>0</v>
      </c>
      <c r="AH103" s="117"/>
      <c r="AI103" s="117">
        <f t="shared" si="119"/>
        <v>0</v>
      </c>
      <c r="AJ103" s="117"/>
      <c r="AK103" s="117">
        <f t="shared" si="120"/>
        <v>0</v>
      </c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119">
        <f t="shared" si="129"/>
        <v>0</v>
      </c>
      <c r="AZ103" s="73"/>
      <c r="BA103" s="119">
        <f t="shared" si="130"/>
        <v>0</v>
      </c>
      <c r="BB103" s="73"/>
      <c r="BC103" s="119">
        <f t="shared" si="131"/>
        <v>0</v>
      </c>
      <c r="BD103" s="73"/>
      <c r="BE103" s="119">
        <f t="shared" si="132"/>
        <v>0</v>
      </c>
      <c r="BF103" s="73"/>
      <c r="BG103" s="119">
        <f t="shared" si="133"/>
        <v>0</v>
      </c>
      <c r="BH103" s="73"/>
      <c r="BI103" s="119">
        <f t="shared" si="134"/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4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</row>
    <row r="104" spans="2:205" ht="12" customHeight="1">
      <c r="B104" s="123">
        <f t="shared" si="127"/>
        <v>0</v>
      </c>
      <c r="C104" s="152">
        <f t="shared" si="128"/>
        <v>0</v>
      </c>
      <c r="D104" s="152"/>
      <c r="E104" s="117">
        <f t="shared" si="104"/>
        <v>0</v>
      </c>
      <c r="F104" s="117"/>
      <c r="G104" s="117">
        <f t="shared" si="105"/>
        <v>0</v>
      </c>
      <c r="H104" s="117"/>
      <c r="I104" s="117">
        <f t="shared" si="106"/>
        <v>0</v>
      </c>
      <c r="J104" s="117"/>
      <c r="K104" s="117">
        <f t="shared" si="107"/>
        <v>0</v>
      </c>
      <c r="L104" s="117"/>
      <c r="M104" s="117">
        <f t="shared" si="108"/>
        <v>0</v>
      </c>
      <c r="N104" s="117"/>
      <c r="O104" s="117">
        <f t="shared" si="109"/>
        <v>0</v>
      </c>
      <c r="P104" s="117"/>
      <c r="Q104" s="117">
        <f t="shared" si="110"/>
        <v>0</v>
      </c>
      <c r="R104" s="117"/>
      <c r="S104" s="117">
        <f t="shared" si="111"/>
        <v>0</v>
      </c>
      <c r="T104" s="117"/>
      <c r="U104" s="117">
        <f t="shared" si="112"/>
        <v>0</v>
      </c>
      <c r="V104" s="117"/>
      <c r="W104" s="117">
        <f t="shared" si="113"/>
        <v>0</v>
      </c>
      <c r="X104" s="117"/>
      <c r="Y104" s="117">
        <f t="shared" si="114"/>
        <v>0</v>
      </c>
      <c r="Z104" s="117"/>
      <c r="AA104" s="117">
        <f t="shared" si="115"/>
        <v>0</v>
      </c>
      <c r="AB104" s="117"/>
      <c r="AC104" s="117">
        <f t="shared" si="116"/>
        <v>0</v>
      </c>
      <c r="AD104" s="117"/>
      <c r="AE104" s="117">
        <f t="shared" si="117"/>
        <v>0</v>
      </c>
      <c r="AF104" s="117"/>
      <c r="AG104" s="117">
        <f t="shared" si="118"/>
        <v>0</v>
      </c>
      <c r="AH104" s="117"/>
      <c r="AI104" s="117">
        <f t="shared" si="119"/>
        <v>0</v>
      </c>
      <c r="AJ104" s="117"/>
      <c r="AK104" s="117">
        <f t="shared" si="120"/>
        <v>0</v>
      </c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119">
        <f t="shared" si="129"/>
        <v>0</v>
      </c>
      <c r="AZ104" s="73"/>
      <c r="BA104" s="119">
        <f t="shared" si="130"/>
        <v>0</v>
      </c>
      <c r="BB104" s="73"/>
      <c r="BC104" s="119">
        <f t="shared" si="131"/>
        <v>0</v>
      </c>
      <c r="BD104" s="73"/>
      <c r="BE104" s="119">
        <f t="shared" si="132"/>
        <v>0</v>
      </c>
      <c r="BF104" s="73"/>
      <c r="BG104" s="119">
        <f t="shared" si="133"/>
        <v>0</v>
      </c>
      <c r="BH104" s="73"/>
      <c r="BI104" s="119">
        <f t="shared" si="134"/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4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</row>
    <row r="105" spans="2:205" ht="12" customHeight="1">
      <c r="B105" s="123">
        <f t="shared" si="127"/>
        <v>0</v>
      </c>
      <c r="C105" s="152">
        <f t="shared" si="128"/>
        <v>0</v>
      </c>
      <c r="D105" s="152"/>
      <c r="E105" s="117">
        <f t="shared" si="104"/>
        <v>0</v>
      </c>
      <c r="F105" s="117"/>
      <c r="G105" s="117">
        <f t="shared" si="105"/>
        <v>0</v>
      </c>
      <c r="H105" s="117"/>
      <c r="I105" s="117">
        <f t="shared" si="106"/>
        <v>0</v>
      </c>
      <c r="J105" s="117"/>
      <c r="K105" s="117">
        <f t="shared" si="107"/>
        <v>0</v>
      </c>
      <c r="L105" s="117"/>
      <c r="M105" s="117">
        <f t="shared" si="108"/>
        <v>0</v>
      </c>
      <c r="N105" s="117"/>
      <c r="O105" s="117">
        <f t="shared" si="109"/>
        <v>0</v>
      </c>
      <c r="P105" s="117"/>
      <c r="Q105" s="117">
        <f t="shared" si="110"/>
        <v>0</v>
      </c>
      <c r="R105" s="117"/>
      <c r="S105" s="117">
        <f t="shared" si="111"/>
        <v>0</v>
      </c>
      <c r="T105" s="117"/>
      <c r="U105" s="117">
        <f t="shared" si="112"/>
        <v>0</v>
      </c>
      <c r="V105" s="117"/>
      <c r="W105" s="117">
        <f t="shared" si="113"/>
        <v>0</v>
      </c>
      <c r="X105" s="117"/>
      <c r="Y105" s="117">
        <f t="shared" si="114"/>
        <v>0</v>
      </c>
      <c r="Z105" s="117"/>
      <c r="AA105" s="117">
        <f t="shared" si="115"/>
        <v>0</v>
      </c>
      <c r="AB105" s="117"/>
      <c r="AC105" s="117">
        <f t="shared" si="116"/>
        <v>0</v>
      </c>
      <c r="AD105" s="117"/>
      <c r="AE105" s="117">
        <f t="shared" si="117"/>
        <v>0</v>
      </c>
      <c r="AF105" s="117"/>
      <c r="AG105" s="117">
        <f t="shared" si="118"/>
        <v>0</v>
      </c>
      <c r="AH105" s="117"/>
      <c r="AI105" s="117">
        <f t="shared" si="119"/>
        <v>0</v>
      </c>
      <c r="AJ105" s="117"/>
      <c r="AK105" s="117">
        <f t="shared" si="120"/>
        <v>0</v>
      </c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119">
        <f t="shared" si="129"/>
        <v>0</v>
      </c>
      <c r="AZ105" s="73"/>
      <c r="BA105" s="119">
        <f t="shared" si="130"/>
        <v>0</v>
      </c>
      <c r="BB105" s="73"/>
      <c r="BC105" s="119">
        <f t="shared" si="131"/>
        <v>0</v>
      </c>
      <c r="BD105" s="73"/>
      <c r="BE105" s="119">
        <f t="shared" si="132"/>
        <v>0</v>
      </c>
      <c r="BF105" s="73"/>
      <c r="BG105" s="119">
        <f t="shared" si="133"/>
        <v>0</v>
      </c>
      <c r="BH105" s="73"/>
      <c r="BI105" s="119">
        <f t="shared" si="134"/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4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</row>
    <row r="106" spans="2:205" ht="12" customHeight="1">
      <c r="B106" s="123">
        <f t="shared" si="127"/>
        <v>0</v>
      </c>
      <c r="C106" s="152">
        <f t="shared" si="128"/>
        <v>0</v>
      </c>
      <c r="D106" s="152"/>
      <c r="E106" s="117">
        <f t="shared" si="104"/>
        <v>0</v>
      </c>
      <c r="F106" s="117"/>
      <c r="G106" s="117">
        <f t="shared" si="105"/>
        <v>0</v>
      </c>
      <c r="H106" s="117"/>
      <c r="I106" s="117">
        <f t="shared" si="106"/>
        <v>0</v>
      </c>
      <c r="J106" s="117"/>
      <c r="K106" s="117">
        <f t="shared" si="107"/>
        <v>0</v>
      </c>
      <c r="L106" s="117"/>
      <c r="M106" s="117">
        <f t="shared" si="108"/>
        <v>0</v>
      </c>
      <c r="N106" s="117"/>
      <c r="O106" s="117">
        <f t="shared" si="109"/>
        <v>0</v>
      </c>
      <c r="P106" s="117"/>
      <c r="Q106" s="117">
        <f t="shared" si="110"/>
        <v>0</v>
      </c>
      <c r="R106" s="117"/>
      <c r="S106" s="117">
        <f t="shared" si="111"/>
        <v>0</v>
      </c>
      <c r="T106" s="117"/>
      <c r="U106" s="117">
        <f t="shared" si="112"/>
        <v>0</v>
      </c>
      <c r="V106" s="117"/>
      <c r="W106" s="117">
        <f t="shared" si="113"/>
        <v>0</v>
      </c>
      <c r="X106" s="117"/>
      <c r="Y106" s="117">
        <f t="shared" si="114"/>
        <v>0</v>
      </c>
      <c r="Z106" s="117"/>
      <c r="AA106" s="117">
        <f t="shared" si="115"/>
        <v>0</v>
      </c>
      <c r="AB106" s="117"/>
      <c r="AC106" s="117">
        <f t="shared" si="116"/>
        <v>0</v>
      </c>
      <c r="AD106" s="117"/>
      <c r="AE106" s="117">
        <f t="shared" si="117"/>
        <v>0</v>
      </c>
      <c r="AF106" s="117"/>
      <c r="AG106" s="117">
        <f t="shared" si="118"/>
        <v>0</v>
      </c>
      <c r="AH106" s="117"/>
      <c r="AI106" s="117">
        <f t="shared" si="119"/>
        <v>0</v>
      </c>
      <c r="AJ106" s="117"/>
      <c r="AK106" s="117">
        <f t="shared" si="120"/>
        <v>0</v>
      </c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119">
        <f t="shared" si="129"/>
        <v>0</v>
      </c>
      <c r="AZ106" s="73"/>
      <c r="BA106" s="119">
        <f t="shared" si="130"/>
        <v>0</v>
      </c>
      <c r="BB106" s="73"/>
      <c r="BC106" s="119">
        <f t="shared" si="131"/>
        <v>0</v>
      </c>
      <c r="BD106" s="73"/>
      <c r="BE106" s="119">
        <f t="shared" si="132"/>
        <v>0</v>
      </c>
      <c r="BF106" s="73"/>
      <c r="BG106" s="119">
        <f t="shared" si="133"/>
        <v>0</v>
      </c>
      <c r="BH106" s="73"/>
      <c r="BI106" s="119">
        <f t="shared" si="134"/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4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</row>
    <row r="107" spans="2:205" ht="12" customHeight="1">
      <c r="B107" s="123">
        <f t="shared" si="127"/>
        <v>0</v>
      </c>
      <c r="C107" s="152">
        <f t="shared" si="128"/>
        <v>0</v>
      </c>
      <c r="D107" s="152"/>
      <c r="E107" s="117">
        <f t="shared" si="104"/>
        <v>0</v>
      </c>
      <c r="F107" s="117"/>
      <c r="G107" s="117">
        <f t="shared" si="105"/>
        <v>0</v>
      </c>
      <c r="H107" s="117"/>
      <c r="I107" s="117">
        <f t="shared" si="106"/>
        <v>0</v>
      </c>
      <c r="J107" s="117"/>
      <c r="K107" s="117">
        <f t="shared" si="107"/>
        <v>0</v>
      </c>
      <c r="L107" s="117"/>
      <c r="M107" s="117">
        <f t="shared" si="108"/>
        <v>0</v>
      </c>
      <c r="N107" s="117"/>
      <c r="O107" s="117">
        <f t="shared" si="109"/>
        <v>0</v>
      </c>
      <c r="P107" s="117"/>
      <c r="Q107" s="117">
        <f t="shared" si="110"/>
        <v>0</v>
      </c>
      <c r="R107" s="117"/>
      <c r="S107" s="117">
        <f t="shared" si="111"/>
        <v>0</v>
      </c>
      <c r="T107" s="117"/>
      <c r="U107" s="117">
        <f t="shared" si="112"/>
        <v>0</v>
      </c>
      <c r="V107" s="117"/>
      <c r="W107" s="117">
        <f t="shared" si="113"/>
        <v>0</v>
      </c>
      <c r="X107" s="117"/>
      <c r="Y107" s="117">
        <f t="shared" si="114"/>
        <v>0</v>
      </c>
      <c r="Z107" s="117"/>
      <c r="AA107" s="117">
        <f t="shared" si="115"/>
        <v>0</v>
      </c>
      <c r="AB107" s="117"/>
      <c r="AC107" s="117">
        <f t="shared" si="116"/>
        <v>0</v>
      </c>
      <c r="AD107" s="117"/>
      <c r="AE107" s="117">
        <f t="shared" si="117"/>
        <v>0</v>
      </c>
      <c r="AF107" s="117"/>
      <c r="AG107" s="117">
        <f t="shared" si="118"/>
        <v>0</v>
      </c>
      <c r="AH107" s="117"/>
      <c r="AI107" s="117">
        <f t="shared" si="119"/>
        <v>0</v>
      </c>
      <c r="AJ107" s="117"/>
      <c r="AK107" s="117">
        <f t="shared" si="120"/>
        <v>0</v>
      </c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119">
        <f t="shared" si="129"/>
        <v>0</v>
      </c>
      <c r="AZ107" s="73"/>
      <c r="BA107" s="119">
        <f t="shared" si="130"/>
        <v>0</v>
      </c>
      <c r="BB107" s="73"/>
      <c r="BC107" s="119">
        <f t="shared" si="131"/>
        <v>0</v>
      </c>
      <c r="BD107" s="73"/>
      <c r="BE107" s="119">
        <f t="shared" si="132"/>
        <v>0</v>
      </c>
      <c r="BF107" s="73"/>
      <c r="BG107" s="119">
        <f t="shared" si="133"/>
        <v>0</v>
      </c>
      <c r="BH107" s="73"/>
      <c r="BI107" s="119">
        <f t="shared" si="134"/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4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</row>
    <row r="108" spans="2:205" ht="12" customHeight="1">
      <c r="B108" s="123">
        <f>B35</f>
        <v>0</v>
      </c>
      <c r="C108" s="152">
        <f t="shared" si="128"/>
        <v>0</v>
      </c>
      <c r="D108" s="152"/>
      <c r="E108" s="117">
        <f t="shared" si="104"/>
        <v>0</v>
      </c>
      <c r="F108" s="117"/>
      <c r="G108" s="117">
        <f t="shared" si="105"/>
        <v>0</v>
      </c>
      <c r="H108" s="117"/>
      <c r="I108" s="117">
        <f t="shared" si="106"/>
        <v>0</v>
      </c>
      <c r="J108" s="117"/>
      <c r="K108" s="117">
        <f t="shared" si="107"/>
        <v>0</v>
      </c>
      <c r="L108" s="117"/>
      <c r="M108" s="117">
        <f t="shared" si="108"/>
        <v>0</v>
      </c>
      <c r="N108" s="117"/>
      <c r="O108" s="117">
        <f t="shared" si="109"/>
        <v>0</v>
      </c>
      <c r="P108" s="117"/>
      <c r="Q108" s="117">
        <f t="shared" si="110"/>
        <v>0</v>
      </c>
      <c r="R108" s="117"/>
      <c r="S108" s="117">
        <f t="shared" si="111"/>
        <v>0</v>
      </c>
      <c r="T108" s="117"/>
      <c r="U108" s="117">
        <f t="shared" si="112"/>
        <v>0</v>
      </c>
      <c r="V108" s="117"/>
      <c r="W108" s="117">
        <f t="shared" si="113"/>
        <v>0</v>
      </c>
      <c r="X108" s="117"/>
      <c r="Y108" s="117">
        <f t="shared" si="114"/>
        <v>0</v>
      </c>
      <c r="Z108" s="117"/>
      <c r="AA108" s="117">
        <f t="shared" si="115"/>
        <v>0</v>
      </c>
      <c r="AB108" s="117"/>
      <c r="AC108" s="117">
        <f t="shared" si="116"/>
        <v>0</v>
      </c>
      <c r="AD108" s="117"/>
      <c r="AE108" s="117">
        <f t="shared" si="117"/>
        <v>0</v>
      </c>
      <c r="AF108" s="117"/>
      <c r="AG108" s="117">
        <f t="shared" si="118"/>
        <v>0</v>
      </c>
      <c r="AH108" s="117"/>
      <c r="AI108" s="117">
        <f t="shared" si="119"/>
        <v>0</v>
      </c>
      <c r="AJ108" s="117"/>
      <c r="AK108" s="117">
        <f t="shared" si="120"/>
        <v>0</v>
      </c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</row>
    <row r="109" spans="2:205" ht="12" customHeight="1">
      <c r="B109" s="123">
        <f t="shared" si="127"/>
        <v>0</v>
      </c>
      <c r="C109" s="152">
        <f t="shared" si="128"/>
        <v>0</v>
      </c>
      <c r="D109" s="152"/>
      <c r="E109" s="117">
        <f t="shared" si="104"/>
        <v>0</v>
      </c>
      <c r="F109" s="117"/>
      <c r="G109" s="117">
        <f t="shared" si="105"/>
        <v>0</v>
      </c>
      <c r="H109" s="117"/>
      <c r="I109" s="117">
        <f t="shared" si="106"/>
        <v>0</v>
      </c>
      <c r="J109" s="117"/>
      <c r="K109" s="117">
        <f t="shared" si="107"/>
        <v>0</v>
      </c>
      <c r="L109" s="117"/>
      <c r="M109" s="117">
        <f t="shared" si="108"/>
        <v>0</v>
      </c>
      <c r="N109" s="117"/>
      <c r="O109" s="117">
        <f t="shared" si="109"/>
        <v>0</v>
      </c>
      <c r="P109" s="117"/>
      <c r="Q109" s="117">
        <f t="shared" si="110"/>
        <v>0</v>
      </c>
      <c r="R109" s="117"/>
      <c r="S109" s="117">
        <f t="shared" si="111"/>
        <v>0</v>
      </c>
      <c r="T109" s="117"/>
      <c r="U109" s="117">
        <f t="shared" si="112"/>
        <v>0</v>
      </c>
      <c r="V109" s="117"/>
      <c r="W109" s="117">
        <f t="shared" si="113"/>
        <v>0</v>
      </c>
      <c r="X109" s="117"/>
      <c r="Y109" s="117">
        <f t="shared" si="114"/>
        <v>0</v>
      </c>
      <c r="Z109" s="117"/>
      <c r="AA109" s="117">
        <f t="shared" si="115"/>
        <v>0</v>
      </c>
      <c r="AB109" s="117"/>
      <c r="AC109" s="117">
        <f t="shared" si="116"/>
        <v>0</v>
      </c>
      <c r="AD109" s="117"/>
      <c r="AE109" s="117">
        <f t="shared" si="117"/>
        <v>0</v>
      </c>
      <c r="AF109" s="117"/>
      <c r="AG109" s="117">
        <f t="shared" si="118"/>
        <v>0</v>
      </c>
      <c r="AH109" s="117"/>
      <c r="AI109" s="117">
        <f t="shared" si="119"/>
        <v>0</v>
      </c>
      <c r="AJ109" s="117"/>
      <c r="AK109" s="117">
        <f t="shared" si="120"/>
        <v>0</v>
      </c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</row>
    <row r="110" spans="2:205" ht="12" customHeight="1">
      <c r="B110" s="123">
        <f>B37</f>
        <v>0</v>
      </c>
      <c r="C110" s="152">
        <f t="shared" si="128"/>
        <v>0</v>
      </c>
      <c r="D110" s="152"/>
      <c r="E110" s="117">
        <f t="shared" si="104"/>
        <v>0</v>
      </c>
      <c r="F110" s="117"/>
      <c r="G110" s="117">
        <f t="shared" si="105"/>
        <v>0</v>
      </c>
      <c r="H110" s="117"/>
      <c r="I110" s="117">
        <f t="shared" si="106"/>
        <v>0</v>
      </c>
      <c r="J110" s="117"/>
      <c r="K110" s="117">
        <f t="shared" si="107"/>
        <v>0</v>
      </c>
      <c r="L110" s="117"/>
      <c r="M110" s="117">
        <f t="shared" si="108"/>
        <v>0</v>
      </c>
      <c r="N110" s="117"/>
      <c r="O110" s="117">
        <f t="shared" si="109"/>
        <v>0</v>
      </c>
      <c r="P110" s="117"/>
      <c r="Q110" s="117">
        <f t="shared" si="110"/>
        <v>0</v>
      </c>
      <c r="R110" s="117"/>
      <c r="S110" s="117">
        <f t="shared" si="111"/>
        <v>0</v>
      </c>
      <c r="T110" s="117"/>
      <c r="U110" s="117">
        <f t="shared" si="112"/>
        <v>0</v>
      </c>
      <c r="V110" s="117"/>
      <c r="W110" s="117">
        <f t="shared" si="113"/>
        <v>0</v>
      </c>
      <c r="X110" s="117"/>
      <c r="Y110" s="117">
        <f t="shared" si="114"/>
        <v>0</v>
      </c>
      <c r="Z110" s="117"/>
      <c r="AA110" s="117">
        <f t="shared" si="115"/>
        <v>0</v>
      </c>
      <c r="AB110" s="117"/>
      <c r="AC110" s="117">
        <f t="shared" si="116"/>
        <v>0</v>
      </c>
      <c r="AD110" s="117"/>
      <c r="AE110" s="117">
        <f t="shared" si="117"/>
        <v>0</v>
      </c>
      <c r="AF110" s="117"/>
      <c r="AG110" s="117">
        <f t="shared" si="118"/>
        <v>0</v>
      </c>
      <c r="AH110" s="117"/>
      <c r="AI110" s="117">
        <f t="shared" si="119"/>
        <v>0</v>
      </c>
      <c r="AJ110" s="117"/>
      <c r="AK110" s="117">
        <f t="shared" si="120"/>
        <v>0</v>
      </c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</row>
    <row r="111" spans="2:205" ht="12" customHeight="1">
      <c r="B111" s="123">
        <f t="shared" si="127"/>
        <v>0</v>
      </c>
      <c r="C111" s="152">
        <f t="shared" si="128"/>
        <v>0</v>
      </c>
      <c r="D111" s="152"/>
      <c r="E111" s="117">
        <f t="shared" si="104"/>
        <v>0</v>
      </c>
      <c r="F111" s="117"/>
      <c r="G111" s="117">
        <f t="shared" si="105"/>
        <v>0</v>
      </c>
      <c r="H111" s="117"/>
      <c r="I111" s="117">
        <f t="shared" si="106"/>
        <v>0</v>
      </c>
      <c r="J111" s="117"/>
      <c r="K111" s="117">
        <f t="shared" si="107"/>
        <v>0</v>
      </c>
      <c r="L111" s="117"/>
      <c r="M111" s="117">
        <f t="shared" si="108"/>
        <v>0</v>
      </c>
      <c r="N111" s="117"/>
      <c r="O111" s="117">
        <f t="shared" si="109"/>
        <v>0</v>
      </c>
      <c r="P111" s="117"/>
      <c r="Q111" s="117">
        <f t="shared" si="110"/>
        <v>0</v>
      </c>
      <c r="R111" s="117"/>
      <c r="S111" s="117">
        <f t="shared" si="111"/>
        <v>0</v>
      </c>
      <c r="T111" s="117"/>
      <c r="U111" s="117">
        <f t="shared" si="112"/>
        <v>0</v>
      </c>
      <c r="V111" s="117"/>
      <c r="W111" s="117">
        <f t="shared" si="113"/>
        <v>0</v>
      </c>
      <c r="X111" s="117"/>
      <c r="Y111" s="117">
        <f t="shared" si="114"/>
        <v>0</v>
      </c>
      <c r="Z111" s="117"/>
      <c r="AA111" s="117">
        <f t="shared" si="115"/>
        <v>0</v>
      </c>
      <c r="AB111" s="117"/>
      <c r="AC111" s="117">
        <f t="shared" si="116"/>
        <v>0</v>
      </c>
      <c r="AD111" s="117"/>
      <c r="AE111" s="117">
        <f t="shared" si="117"/>
        <v>0</v>
      </c>
      <c r="AF111" s="117"/>
      <c r="AG111" s="117">
        <f t="shared" si="118"/>
        <v>0</v>
      </c>
      <c r="AH111" s="117"/>
      <c r="AI111" s="117">
        <f t="shared" si="119"/>
        <v>0</v>
      </c>
      <c r="AJ111" s="117"/>
      <c r="AK111" s="117">
        <f t="shared" si="120"/>
        <v>0</v>
      </c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</row>
    <row r="112" spans="2:205" ht="12" customHeight="1">
      <c r="B112" s="123">
        <f t="shared" si="127"/>
        <v>0</v>
      </c>
      <c r="C112" s="152">
        <f t="shared" si="128"/>
        <v>0</v>
      </c>
      <c r="D112" s="152"/>
      <c r="E112" s="117">
        <f t="shared" si="104"/>
        <v>0</v>
      </c>
      <c r="F112" s="117"/>
      <c r="G112" s="117">
        <f t="shared" si="105"/>
        <v>0</v>
      </c>
      <c r="H112" s="117"/>
      <c r="I112" s="117">
        <f t="shared" si="106"/>
        <v>0</v>
      </c>
      <c r="J112" s="117"/>
      <c r="K112" s="117">
        <f t="shared" si="107"/>
        <v>0</v>
      </c>
      <c r="L112" s="117"/>
      <c r="M112" s="117">
        <f t="shared" si="108"/>
        <v>0</v>
      </c>
      <c r="N112" s="117"/>
      <c r="O112" s="117">
        <f t="shared" si="109"/>
        <v>0</v>
      </c>
      <c r="P112" s="117"/>
      <c r="Q112" s="117">
        <f t="shared" si="110"/>
        <v>0</v>
      </c>
      <c r="R112" s="117"/>
      <c r="S112" s="117">
        <f t="shared" si="111"/>
        <v>0</v>
      </c>
      <c r="T112" s="117"/>
      <c r="U112" s="117">
        <f t="shared" si="112"/>
        <v>0</v>
      </c>
      <c r="V112" s="117"/>
      <c r="W112" s="117">
        <f t="shared" si="113"/>
        <v>0</v>
      </c>
      <c r="X112" s="117"/>
      <c r="Y112" s="117">
        <f t="shared" si="114"/>
        <v>0</v>
      </c>
      <c r="Z112" s="117"/>
      <c r="AA112" s="117">
        <f t="shared" si="115"/>
        <v>0</v>
      </c>
      <c r="AB112" s="117"/>
      <c r="AC112" s="117">
        <f t="shared" si="116"/>
        <v>0</v>
      </c>
      <c r="AD112" s="117"/>
      <c r="AE112" s="117">
        <f t="shared" si="117"/>
        <v>0</v>
      </c>
      <c r="AF112" s="117"/>
      <c r="AG112" s="117">
        <f t="shared" si="118"/>
        <v>0</v>
      </c>
      <c r="AH112" s="117"/>
      <c r="AI112" s="117">
        <f t="shared" si="119"/>
        <v>0</v>
      </c>
      <c r="AJ112" s="117"/>
      <c r="AK112" s="117">
        <f t="shared" si="120"/>
        <v>0</v>
      </c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</row>
    <row r="113" spans="2:205" ht="12" customHeight="1">
      <c r="B113" s="123">
        <f t="shared" si="127"/>
        <v>0</v>
      </c>
      <c r="C113" s="152">
        <f t="shared" si="128"/>
        <v>0</v>
      </c>
      <c r="D113" s="152"/>
      <c r="E113" s="117">
        <f t="shared" si="104"/>
        <v>0</v>
      </c>
      <c r="F113" s="117"/>
      <c r="G113" s="117">
        <f t="shared" si="105"/>
        <v>0</v>
      </c>
      <c r="H113" s="117"/>
      <c r="I113" s="117">
        <f t="shared" si="106"/>
        <v>0</v>
      </c>
      <c r="J113" s="117"/>
      <c r="K113" s="117">
        <f t="shared" si="107"/>
        <v>0</v>
      </c>
      <c r="L113" s="117"/>
      <c r="M113" s="117">
        <f t="shared" si="108"/>
        <v>0</v>
      </c>
      <c r="N113" s="117"/>
      <c r="O113" s="117">
        <f t="shared" si="109"/>
        <v>0</v>
      </c>
      <c r="P113" s="117"/>
      <c r="Q113" s="117">
        <f t="shared" si="110"/>
        <v>0</v>
      </c>
      <c r="R113" s="117"/>
      <c r="S113" s="117">
        <f t="shared" si="111"/>
        <v>0</v>
      </c>
      <c r="T113" s="117"/>
      <c r="U113" s="117">
        <f t="shared" si="112"/>
        <v>0</v>
      </c>
      <c r="V113" s="117"/>
      <c r="W113" s="117">
        <f t="shared" si="113"/>
        <v>0</v>
      </c>
      <c r="X113" s="117"/>
      <c r="Y113" s="117">
        <f t="shared" si="114"/>
        <v>0</v>
      </c>
      <c r="Z113" s="117"/>
      <c r="AA113" s="117">
        <f t="shared" si="115"/>
        <v>0</v>
      </c>
      <c r="AB113" s="117"/>
      <c r="AC113" s="117">
        <f t="shared" si="116"/>
        <v>0</v>
      </c>
      <c r="AD113" s="117"/>
      <c r="AE113" s="117">
        <f t="shared" si="117"/>
        <v>0</v>
      </c>
      <c r="AF113" s="117"/>
      <c r="AG113" s="117">
        <f t="shared" si="118"/>
        <v>0</v>
      </c>
      <c r="AH113" s="117"/>
      <c r="AI113" s="117">
        <f t="shared" si="119"/>
        <v>0</v>
      </c>
      <c r="AJ113" s="117"/>
      <c r="AK113" s="117">
        <f t="shared" si="120"/>
        <v>0</v>
      </c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</row>
    <row r="114" spans="2:205" ht="12" customHeight="1">
      <c r="B114" s="123">
        <f t="shared" si="127"/>
        <v>0</v>
      </c>
      <c r="C114" s="152">
        <f t="shared" si="128"/>
        <v>0</v>
      </c>
      <c r="D114" s="152"/>
      <c r="E114" s="117">
        <f t="shared" si="104"/>
        <v>0</v>
      </c>
      <c r="F114" s="117"/>
      <c r="G114" s="117">
        <f t="shared" si="105"/>
        <v>0</v>
      </c>
      <c r="H114" s="117"/>
      <c r="I114" s="117">
        <f t="shared" si="106"/>
        <v>0</v>
      </c>
      <c r="J114" s="117"/>
      <c r="K114" s="117">
        <f t="shared" si="107"/>
        <v>0</v>
      </c>
      <c r="L114" s="117"/>
      <c r="M114" s="117">
        <f t="shared" si="108"/>
        <v>0</v>
      </c>
      <c r="N114" s="117"/>
      <c r="O114" s="117">
        <f t="shared" si="109"/>
        <v>0</v>
      </c>
      <c r="P114" s="117"/>
      <c r="Q114" s="117">
        <f t="shared" si="110"/>
        <v>0</v>
      </c>
      <c r="R114" s="117"/>
      <c r="S114" s="117">
        <f t="shared" si="111"/>
        <v>0</v>
      </c>
      <c r="T114" s="117"/>
      <c r="U114" s="117">
        <f t="shared" si="112"/>
        <v>0</v>
      </c>
      <c r="V114" s="117"/>
      <c r="W114" s="117">
        <f t="shared" si="113"/>
        <v>0</v>
      </c>
      <c r="X114" s="117"/>
      <c r="Y114" s="117">
        <f t="shared" si="114"/>
        <v>0</v>
      </c>
      <c r="Z114" s="117"/>
      <c r="AA114" s="117">
        <f t="shared" si="115"/>
        <v>0</v>
      </c>
      <c r="AB114" s="117"/>
      <c r="AC114" s="117">
        <f t="shared" si="116"/>
        <v>0</v>
      </c>
      <c r="AD114" s="117"/>
      <c r="AE114" s="117">
        <f t="shared" si="117"/>
        <v>0</v>
      </c>
      <c r="AF114" s="117"/>
      <c r="AG114" s="117">
        <f t="shared" si="118"/>
        <v>0</v>
      </c>
      <c r="AH114" s="117"/>
      <c r="AI114" s="117">
        <f t="shared" si="119"/>
        <v>0</v>
      </c>
      <c r="AJ114" s="117"/>
      <c r="AK114" s="117">
        <f t="shared" si="120"/>
        <v>0</v>
      </c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</row>
    <row r="115" spans="2:205" ht="12" customHeight="1">
      <c r="B115" s="123">
        <f t="shared" si="127"/>
        <v>0</v>
      </c>
      <c r="C115" s="152">
        <f t="shared" si="128"/>
        <v>0</v>
      </c>
      <c r="D115" s="152"/>
      <c r="E115" s="117">
        <f t="shared" si="104"/>
        <v>0</v>
      </c>
      <c r="F115" s="117"/>
      <c r="G115" s="117">
        <f t="shared" si="105"/>
        <v>0</v>
      </c>
      <c r="H115" s="117"/>
      <c r="I115" s="117">
        <f t="shared" si="106"/>
        <v>0</v>
      </c>
      <c r="J115" s="117"/>
      <c r="K115" s="117">
        <f t="shared" si="107"/>
        <v>0</v>
      </c>
      <c r="L115" s="117"/>
      <c r="M115" s="117">
        <f t="shared" si="108"/>
        <v>0</v>
      </c>
      <c r="N115" s="117"/>
      <c r="O115" s="117">
        <f t="shared" si="109"/>
        <v>0</v>
      </c>
      <c r="P115" s="117"/>
      <c r="Q115" s="117">
        <f t="shared" si="110"/>
        <v>0</v>
      </c>
      <c r="R115" s="117"/>
      <c r="S115" s="117">
        <f t="shared" si="111"/>
        <v>0</v>
      </c>
      <c r="T115" s="117"/>
      <c r="U115" s="117">
        <f t="shared" si="112"/>
        <v>0</v>
      </c>
      <c r="V115" s="117"/>
      <c r="W115" s="117">
        <f t="shared" si="113"/>
        <v>0</v>
      </c>
      <c r="X115" s="117"/>
      <c r="Y115" s="117">
        <f t="shared" si="114"/>
        <v>0</v>
      </c>
      <c r="Z115" s="117"/>
      <c r="AA115" s="117">
        <f t="shared" si="115"/>
        <v>0</v>
      </c>
      <c r="AB115" s="117"/>
      <c r="AC115" s="117">
        <f t="shared" si="116"/>
        <v>0</v>
      </c>
      <c r="AD115" s="117"/>
      <c r="AE115" s="117">
        <f t="shared" si="117"/>
        <v>0</v>
      </c>
      <c r="AF115" s="117"/>
      <c r="AG115" s="117">
        <f t="shared" si="118"/>
        <v>0</v>
      </c>
      <c r="AH115" s="117"/>
      <c r="AI115" s="117">
        <f t="shared" si="119"/>
        <v>0</v>
      </c>
      <c r="AJ115" s="117"/>
      <c r="AK115" s="117">
        <f t="shared" si="120"/>
        <v>0</v>
      </c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</row>
    <row r="116" spans="2:205" ht="12" customHeight="1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117"/>
      <c r="EN116" s="117"/>
      <c r="EO116" s="117"/>
      <c r="EP116" s="117"/>
      <c r="EQ116" s="117"/>
      <c r="ER116" s="117"/>
      <c r="ES116" s="117"/>
      <c r="ET116" s="117"/>
      <c r="EU116" s="117"/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7"/>
      <c r="FG116" s="117"/>
      <c r="FH116" s="117"/>
      <c r="FI116" s="117"/>
      <c r="FJ116" s="117"/>
      <c r="FK116" s="117"/>
      <c r="FL116" s="117"/>
      <c r="FM116" s="117"/>
      <c r="FN116" s="117"/>
      <c r="FO116" s="117"/>
      <c r="FP116" s="117"/>
      <c r="FQ116" s="117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</row>
    <row r="117" spans="2:205" ht="12" customHeight="1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121"/>
      <c r="EN117" s="122"/>
      <c r="EO117" s="122"/>
      <c r="EP117" s="122"/>
      <c r="EQ117" s="122"/>
      <c r="ER117" s="122"/>
      <c r="ES117" s="122"/>
      <c r="ET117" s="122"/>
      <c r="EU117" s="122"/>
      <c r="EV117" s="146"/>
      <c r="EW117" s="146"/>
      <c r="EX117" s="146"/>
      <c r="EY117" s="146"/>
      <c r="EZ117" s="146"/>
      <c r="FA117" s="146"/>
      <c r="FB117" s="146"/>
      <c r="FC117" s="62"/>
      <c r="FD117" s="146"/>
      <c r="FE117" s="146"/>
      <c r="FF117" s="146"/>
      <c r="FG117" s="146"/>
      <c r="FH117" s="146"/>
      <c r="FI117" s="146"/>
      <c r="FJ117" s="146"/>
      <c r="FK117" s="62"/>
      <c r="FL117" s="62"/>
      <c r="FM117" s="117"/>
      <c r="FN117" s="117"/>
      <c r="FO117" s="117"/>
      <c r="FP117" s="117"/>
      <c r="FQ117" s="117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</row>
    <row r="118" spans="2:205" ht="12" customHeight="1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121"/>
      <c r="EN118" s="122"/>
      <c r="EO118" s="122"/>
      <c r="EP118" s="122"/>
      <c r="EQ118" s="122"/>
      <c r="ER118" s="122"/>
      <c r="ES118" s="122"/>
      <c r="ET118" s="122"/>
      <c r="EU118" s="122"/>
      <c r="EV118" s="146"/>
      <c r="EW118" s="146"/>
      <c r="EX118" s="146"/>
      <c r="EY118" s="146"/>
      <c r="EZ118" s="146"/>
      <c r="FA118" s="146"/>
      <c r="FB118" s="146"/>
      <c r="FC118" s="62"/>
      <c r="FD118" s="146"/>
      <c r="FE118" s="146"/>
      <c r="FF118" s="146"/>
      <c r="FG118" s="146"/>
      <c r="FH118" s="146"/>
      <c r="FI118" s="146"/>
      <c r="FJ118" s="146"/>
      <c r="FK118" s="62"/>
      <c r="FL118" s="62"/>
      <c r="FM118" s="117"/>
      <c r="FN118" s="117"/>
      <c r="FO118" s="117"/>
      <c r="FP118" s="117"/>
      <c r="FQ118" s="117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</row>
    <row r="119" spans="2:205" ht="12" customHeight="1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121"/>
      <c r="EN119" s="122"/>
      <c r="EO119" s="122"/>
      <c r="EP119" s="122"/>
      <c r="EQ119" s="122"/>
      <c r="ER119" s="122"/>
      <c r="ES119" s="122"/>
      <c r="ET119" s="122"/>
      <c r="EU119" s="122"/>
      <c r="EV119" s="146"/>
      <c r="EW119" s="146"/>
      <c r="EX119" s="146"/>
      <c r="EY119" s="146"/>
      <c r="EZ119" s="146"/>
      <c r="FA119" s="146"/>
      <c r="FB119" s="146"/>
      <c r="FC119" s="62"/>
      <c r="FD119" s="146"/>
      <c r="FE119" s="146"/>
      <c r="FF119" s="146"/>
      <c r="FG119" s="146"/>
      <c r="FH119" s="146"/>
      <c r="FI119" s="146"/>
      <c r="FJ119" s="146"/>
      <c r="FK119" s="62"/>
      <c r="FL119" s="62"/>
      <c r="FM119" s="117"/>
      <c r="FN119" s="117"/>
      <c r="FO119" s="117"/>
      <c r="FP119" s="117"/>
      <c r="FQ119" s="117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</row>
    <row r="120" spans="2:205" ht="12" customHeight="1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121"/>
      <c r="EN120" s="122"/>
      <c r="EO120" s="122"/>
      <c r="EP120" s="122"/>
      <c r="EQ120" s="122"/>
      <c r="ER120" s="122"/>
      <c r="ES120" s="122"/>
      <c r="ET120" s="122"/>
      <c r="EU120" s="122"/>
      <c r="EV120" s="146"/>
      <c r="EW120" s="146"/>
      <c r="EX120" s="146"/>
      <c r="EY120" s="146"/>
      <c r="EZ120" s="146"/>
      <c r="FA120" s="146"/>
      <c r="FB120" s="146"/>
      <c r="FC120" s="62"/>
      <c r="FD120" s="146"/>
      <c r="FE120" s="146"/>
      <c r="FF120" s="146"/>
      <c r="FG120" s="146"/>
      <c r="FH120" s="146"/>
      <c r="FI120" s="146"/>
      <c r="FJ120" s="146"/>
      <c r="FK120" s="62"/>
      <c r="FL120" s="62"/>
      <c r="FM120" s="117"/>
      <c r="FN120" s="117"/>
      <c r="FO120" s="117"/>
      <c r="FP120" s="117"/>
      <c r="FQ120" s="117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</row>
    <row r="121" spans="2:205" ht="12" customHeight="1">
      <c r="B121" s="123" t="s">
        <v>51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121"/>
      <c r="EN121" s="122"/>
      <c r="EO121" s="122"/>
      <c r="EP121" s="122"/>
      <c r="EQ121" s="122"/>
      <c r="ER121" s="122"/>
      <c r="ES121" s="122"/>
      <c r="ET121" s="122"/>
      <c r="EU121" s="122"/>
      <c r="EV121" s="146"/>
      <c r="EW121" s="146"/>
      <c r="EX121" s="146"/>
      <c r="EY121" s="146"/>
      <c r="EZ121" s="146"/>
      <c r="FA121" s="146"/>
      <c r="FB121" s="146"/>
      <c r="FC121" s="62"/>
      <c r="FD121" s="146"/>
      <c r="FE121" s="146"/>
      <c r="FF121" s="146"/>
      <c r="FG121" s="146"/>
      <c r="FH121" s="146"/>
      <c r="FI121" s="146"/>
      <c r="FJ121" s="146"/>
      <c r="FK121" s="62"/>
      <c r="FL121" s="62"/>
      <c r="FM121" s="117"/>
      <c r="FN121" s="117"/>
      <c r="FO121" s="117"/>
      <c r="FP121" s="117"/>
      <c r="FQ121" s="117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</row>
    <row r="122" spans="2:205" ht="12" customHeight="1">
      <c r="B122" s="123" t="s">
        <v>41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121"/>
      <c r="EN122" s="122"/>
      <c r="EO122" s="122"/>
      <c r="EP122" s="122"/>
      <c r="EQ122" s="122"/>
      <c r="ER122" s="122"/>
      <c r="ES122" s="122"/>
      <c r="ET122" s="122"/>
      <c r="EU122" s="122"/>
      <c r="EV122" s="146"/>
      <c r="EW122" s="146"/>
      <c r="EX122" s="146"/>
      <c r="EY122" s="146"/>
      <c r="EZ122" s="146"/>
      <c r="FA122" s="146"/>
      <c r="FB122" s="146"/>
      <c r="FC122" s="62"/>
      <c r="FD122" s="146"/>
      <c r="FE122" s="146"/>
      <c r="FF122" s="146"/>
      <c r="FG122" s="146"/>
      <c r="FH122" s="146"/>
      <c r="FI122" s="146"/>
      <c r="FJ122" s="146"/>
      <c r="FK122" s="62"/>
      <c r="FL122" s="62"/>
      <c r="FM122" s="117"/>
      <c r="FN122" s="117"/>
      <c r="FO122" s="117"/>
      <c r="FP122" s="117"/>
      <c r="FQ122" s="117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</row>
    <row r="123" spans="2:205" ht="12" customHeight="1">
      <c r="B123" s="123" t="s">
        <v>50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121"/>
      <c r="EN123" s="122"/>
      <c r="EO123" s="122"/>
      <c r="EP123" s="122"/>
      <c r="EQ123" s="122"/>
      <c r="ER123" s="122"/>
      <c r="ES123" s="122"/>
      <c r="ET123" s="122"/>
      <c r="EU123" s="122"/>
      <c r="EV123" s="146"/>
      <c r="EW123" s="146"/>
      <c r="EX123" s="146"/>
      <c r="EY123" s="146"/>
      <c r="EZ123" s="146"/>
      <c r="FA123" s="146"/>
      <c r="FB123" s="146"/>
      <c r="FC123" s="62"/>
      <c r="FD123" s="146"/>
      <c r="FE123" s="146"/>
      <c r="FF123" s="146"/>
      <c r="FG123" s="146"/>
      <c r="FH123" s="146"/>
      <c r="FI123" s="146"/>
      <c r="FJ123" s="146"/>
      <c r="FK123" s="62"/>
      <c r="FL123" s="62"/>
      <c r="FM123" s="117"/>
      <c r="FN123" s="117"/>
      <c r="FO123" s="117"/>
      <c r="FP123" s="117"/>
      <c r="FQ123" s="117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</row>
    <row r="124" spans="2:205" ht="12" customHeight="1">
      <c r="B124" s="123" t="s">
        <v>30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121"/>
      <c r="EN124" s="122"/>
      <c r="EO124" s="122"/>
      <c r="EP124" s="122"/>
      <c r="EQ124" s="122"/>
      <c r="ER124" s="122"/>
      <c r="ES124" s="122"/>
      <c r="ET124" s="122"/>
      <c r="EU124" s="122"/>
      <c r="EV124" s="146"/>
      <c r="EW124" s="146"/>
      <c r="EX124" s="146"/>
      <c r="EY124" s="146"/>
      <c r="EZ124" s="146"/>
      <c r="FA124" s="146"/>
      <c r="FB124" s="146"/>
      <c r="FC124" s="62"/>
      <c r="FD124" s="146"/>
      <c r="FE124" s="146"/>
      <c r="FF124" s="146"/>
      <c r="FG124" s="146"/>
      <c r="FH124" s="146"/>
      <c r="FI124" s="146"/>
      <c r="FJ124" s="146"/>
      <c r="FK124" s="62"/>
      <c r="FL124" s="62"/>
      <c r="FM124" s="117"/>
      <c r="FN124" s="117"/>
      <c r="FO124" s="117"/>
      <c r="FP124" s="117"/>
      <c r="FQ124" s="117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</row>
    <row r="125" spans="2:205" ht="12" customHeight="1">
      <c r="B125" s="123" t="s">
        <v>46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121"/>
      <c r="EN125" s="122"/>
      <c r="EO125" s="122"/>
      <c r="EP125" s="122"/>
      <c r="EQ125" s="122"/>
      <c r="ER125" s="122"/>
      <c r="ES125" s="122"/>
      <c r="ET125" s="122"/>
      <c r="EU125" s="122"/>
      <c r="EV125" s="146"/>
      <c r="EW125" s="146"/>
      <c r="EX125" s="146"/>
      <c r="EY125" s="146"/>
      <c r="EZ125" s="146"/>
      <c r="FA125" s="146"/>
      <c r="FB125" s="146"/>
      <c r="FC125" s="62"/>
      <c r="FD125" s="146"/>
      <c r="FE125" s="146"/>
      <c r="FF125" s="146"/>
      <c r="FG125" s="146"/>
      <c r="FH125" s="146"/>
      <c r="FI125" s="146"/>
      <c r="FJ125" s="146"/>
      <c r="FK125" s="62"/>
      <c r="FL125" s="62"/>
      <c r="FM125" s="117"/>
      <c r="FN125" s="117"/>
      <c r="FO125" s="117"/>
      <c r="FP125" s="117"/>
      <c r="FQ125" s="117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</row>
    <row r="126" spans="2:205" ht="12" customHeight="1">
      <c r="B126" s="123" t="s">
        <v>9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121"/>
      <c r="EN126" s="122"/>
      <c r="EO126" s="122"/>
      <c r="EP126" s="122"/>
      <c r="EQ126" s="122"/>
      <c r="ER126" s="122"/>
      <c r="ES126" s="122"/>
      <c r="ET126" s="122"/>
      <c r="EU126" s="122"/>
      <c r="EV126" s="146"/>
      <c r="EW126" s="146"/>
      <c r="EX126" s="146"/>
      <c r="EY126" s="146"/>
      <c r="EZ126" s="146"/>
      <c r="FA126" s="146"/>
      <c r="FB126" s="146"/>
      <c r="FC126" s="62"/>
      <c r="FD126" s="146"/>
      <c r="FE126" s="146"/>
      <c r="FF126" s="146"/>
      <c r="FG126" s="146"/>
      <c r="FH126" s="146"/>
      <c r="FI126" s="146"/>
      <c r="FJ126" s="146"/>
      <c r="FK126" s="62"/>
      <c r="FL126" s="62"/>
      <c r="FM126" s="117"/>
      <c r="FN126" s="117"/>
      <c r="FO126" s="117"/>
      <c r="FP126" s="117"/>
      <c r="FQ126" s="117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</row>
    <row r="127" spans="2:205" ht="12" customHeight="1">
      <c r="B127" s="123" t="s">
        <v>52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121"/>
      <c r="EN127" s="122"/>
      <c r="EO127" s="122"/>
      <c r="EP127" s="122"/>
      <c r="EQ127" s="122"/>
      <c r="ER127" s="122"/>
      <c r="ES127" s="122"/>
      <c r="ET127" s="122"/>
      <c r="EU127" s="122"/>
      <c r="EV127" s="146"/>
      <c r="EW127" s="146"/>
      <c r="EX127" s="146"/>
      <c r="EY127" s="146"/>
      <c r="EZ127" s="146"/>
      <c r="FA127" s="146"/>
      <c r="FB127" s="146"/>
      <c r="FC127" s="62"/>
      <c r="FD127" s="146"/>
      <c r="FE127" s="146"/>
      <c r="FF127" s="146"/>
      <c r="FG127" s="146"/>
      <c r="FH127" s="146"/>
      <c r="FI127" s="146"/>
      <c r="FJ127" s="146"/>
      <c r="FK127" s="62"/>
      <c r="FL127" s="62"/>
      <c r="FM127" s="117"/>
      <c r="FN127" s="117"/>
      <c r="FO127" s="117"/>
      <c r="FP127" s="117"/>
      <c r="FQ127" s="117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</row>
    <row r="128" spans="2:205" ht="12" customHeight="1">
      <c r="B128" s="123" t="s">
        <v>47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121"/>
      <c r="EN128" s="122"/>
      <c r="EO128" s="122"/>
      <c r="EP128" s="122"/>
      <c r="EQ128" s="122"/>
      <c r="ER128" s="122"/>
      <c r="ES128" s="122"/>
      <c r="ET128" s="122"/>
      <c r="EU128" s="122"/>
      <c r="EV128" s="146"/>
      <c r="EW128" s="146"/>
      <c r="EX128" s="146"/>
      <c r="EY128" s="146"/>
      <c r="EZ128" s="146"/>
      <c r="FA128" s="146"/>
      <c r="FB128" s="146"/>
      <c r="FC128" s="62"/>
      <c r="FD128" s="146"/>
      <c r="FE128" s="146"/>
      <c r="FF128" s="146"/>
      <c r="FG128" s="146"/>
      <c r="FH128" s="146"/>
      <c r="FI128" s="146"/>
      <c r="FJ128" s="146"/>
      <c r="FK128" s="62"/>
      <c r="FL128" s="62"/>
      <c r="FM128" s="117"/>
      <c r="FN128" s="117"/>
      <c r="FO128" s="117"/>
      <c r="FP128" s="117"/>
      <c r="FQ128" s="117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</row>
    <row r="129" spans="2:205" ht="12" customHeight="1">
      <c r="B129" s="123" t="s">
        <v>43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121"/>
      <c r="EN129" s="122"/>
      <c r="EO129" s="122"/>
      <c r="EP129" s="122"/>
      <c r="EQ129" s="122"/>
      <c r="ER129" s="122"/>
      <c r="ES129" s="122"/>
      <c r="ET129" s="122"/>
      <c r="EU129" s="122"/>
      <c r="EV129" s="146"/>
      <c r="EW129" s="146"/>
      <c r="EX129" s="146"/>
      <c r="EY129" s="146"/>
      <c r="EZ129" s="146"/>
      <c r="FA129" s="146"/>
      <c r="FB129" s="146"/>
      <c r="FC129" s="62"/>
      <c r="FD129" s="146"/>
      <c r="FE129" s="146"/>
      <c r="FF129" s="146"/>
      <c r="FG129" s="146"/>
      <c r="FH129" s="146"/>
      <c r="FI129" s="146"/>
      <c r="FJ129" s="146"/>
      <c r="FK129" s="62"/>
      <c r="FL129" s="62"/>
      <c r="FM129" s="117"/>
      <c r="FN129" s="117"/>
      <c r="FO129" s="117"/>
      <c r="FP129" s="117"/>
      <c r="FQ129" s="117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</row>
    <row r="130" spans="2:205" ht="12" customHeight="1">
      <c r="B130" s="123" t="s">
        <v>44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121"/>
      <c r="EN130" s="122"/>
      <c r="EO130" s="122"/>
      <c r="EP130" s="122"/>
      <c r="EQ130" s="122"/>
      <c r="ER130" s="122"/>
      <c r="ES130" s="122"/>
      <c r="ET130" s="122"/>
      <c r="EU130" s="122"/>
      <c r="EV130" s="146"/>
      <c r="EW130" s="146"/>
      <c r="EX130" s="146"/>
      <c r="EY130" s="146"/>
      <c r="EZ130" s="146"/>
      <c r="FA130" s="146"/>
      <c r="FB130" s="146"/>
      <c r="FC130" s="62"/>
      <c r="FD130" s="146"/>
      <c r="FE130" s="146"/>
      <c r="FF130" s="146"/>
      <c r="FG130" s="146"/>
      <c r="FH130" s="146"/>
      <c r="FI130" s="146"/>
      <c r="FJ130" s="146"/>
      <c r="FK130" s="62"/>
      <c r="FL130" s="62"/>
      <c r="FM130" s="117"/>
      <c r="FN130" s="117"/>
      <c r="FO130" s="117"/>
      <c r="FP130" s="117"/>
      <c r="FQ130" s="117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</row>
    <row r="131" spans="2:205" ht="12" customHeight="1">
      <c r="B131" s="123" t="s">
        <v>42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121"/>
      <c r="EN131" s="122"/>
      <c r="EO131" s="122"/>
      <c r="EP131" s="122"/>
      <c r="EQ131" s="122"/>
      <c r="ER131" s="122"/>
      <c r="ES131" s="122"/>
      <c r="ET131" s="122"/>
      <c r="EU131" s="122"/>
      <c r="EV131" s="146"/>
      <c r="EW131" s="146"/>
      <c r="EX131" s="146"/>
      <c r="EY131" s="146"/>
      <c r="EZ131" s="146"/>
      <c r="FA131" s="146"/>
      <c r="FB131" s="146"/>
      <c r="FC131" s="62"/>
      <c r="FD131" s="146"/>
      <c r="FE131" s="146"/>
      <c r="FF131" s="146"/>
      <c r="FG131" s="146"/>
      <c r="FH131" s="146"/>
      <c r="FI131" s="146"/>
      <c r="FJ131" s="146"/>
      <c r="FK131" s="62"/>
      <c r="FL131" s="62"/>
      <c r="FM131" s="117"/>
      <c r="FN131" s="117"/>
      <c r="FO131" s="117"/>
      <c r="FP131" s="117"/>
      <c r="FQ131" s="117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</row>
    <row r="132" spans="2:205" ht="12" customHeight="1">
      <c r="B132" s="123" t="s">
        <v>49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</row>
    <row r="133" spans="2:205" ht="12" customHeight="1">
      <c r="B133" s="123" t="s">
        <v>40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</row>
    <row r="134" spans="2:205" ht="12" customHeight="1">
      <c r="B134" s="123" t="s">
        <v>48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</row>
    <row r="135" spans="2:205" ht="12" customHeight="1">
      <c r="B135" s="123" t="s">
        <v>33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</row>
    <row r="136" spans="2:205" ht="12" customHeight="1">
      <c r="B136" s="123" t="s">
        <v>45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</row>
    <row r="137" spans="2:205" ht="12" customHeight="1">
      <c r="B137" s="123" t="s">
        <v>32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</row>
    <row r="138" spans="2:205" ht="12" customHeight="1">
      <c r="B138" s="123" t="s">
        <v>15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</row>
    <row r="139" spans="2:205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</row>
    <row r="140" spans="2:205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</row>
    <row r="141" spans="2:205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</row>
    <row r="142" spans="2:205" ht="12" customHeight="1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</row>
    <row r="143" spans="2:205" ht="12" customHeight="1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</row>
    <row r="144" spans="2:205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</row>
    <row r="145" spans="2:205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</row>
    <row r="146" spans="2:205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</row>
    <row r="147" spans="2:205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</row>
    <row r="148" spans="2:205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</row>
    <row r="149" spans="2:205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</row>
    <row r="150" spans="2:205" ht="12" customHeight="1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</row>
    <row r="151" spans="2:205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</row>
    <row r="152" spans="2:205" ht="12" customHeight="1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</row>
    <row r="153" spans="2:205" ht="12" customHeight="1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</row>
    <row r="154" spans="2:205" ht="12" customHeight="1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</row>
    <row r="155" spans="2:205" ht="12" customHeight="1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</row>
    <row r="156" spans="2:205" ht="12" customHeight="1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</row>
    <row r="157" spans="2:205" ht="12" customHeight="1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</row>
    <row r="158" spans="2:205" ht="12" customHeight="1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</row>
    <row r="159" spans="2:205" ht="12" customHeight="1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</row>
    <row r="160" spans="2:205" ht="12" customHeight="1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</row>
    <row r="161" spans="2:205" ht="12" customHeight="1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</row>
    <row r="162" spans="2:205" ht="12" customHeight="1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</row>
    <row r="163" spans="2:205" ht="12" customHeight="1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</row>
    <row r="164" spans="2:205" ht="12" customHeight="1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</row>
    <row r="165" spans="2:205" ht="12" customHeight="1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</row>
    <row r="166" spans="2:205" ht="12" customHeight="1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</row>
    <row r="167" spans="2:205" ht="12" customHeight="1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</row>
    <row r="168" spans="2:205" ht="12" customHeight="1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</row>
    <row r="169" spans="2:205" ht="12" customHeight="1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</row>
    <row r="170" spans="2:205" ht="12" customHeight="1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</row>
    <row r="171" spans="2:205" ht="12" customHeight="1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</row>
    <row r="172" spans="2:205" ht="12" customHeight="1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</row>
    <row r="173" spans="2:205" ht="12" customHeight="1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</row>
    <row r="174" spans="2:205" ht="12" customHeight="1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</row>
    <row r="175" spans="2:205" ht="12" customHeight="1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</row>
    <row r="176" spans="2:205" ht="12" customHeight="1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</row>
    <row r="177" spans="2:205" ht="12" customHeight="1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</row>
    <row r="178" spans="2:205" ht="12" customHeight="1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</row>
    <row r="179" spans="2:205" ht="12" customHeight="1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</row>
    <row r="180" spans="2:205" ht="12" customHeight="1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</row>
    <row r="181" spans="2:205" ht="12" customHeight="1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</row>
    <row r="182" spans="2:205" ht="12" customHeight="1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</row>
    <row r="183" spans="2:205" ht="12" customHeight="1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</row>
    <row r="184" spans="2:205" ht="12" customHeight="1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</row>
    <row r="185" spans="2:205" ht="12" customHeight="1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</row>
    <row r="186" spans="2:205" ht="12" customHeight="1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</row>
    <row r="187" spans="2:205" ht="12" customHeight="1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</row>
    <row r="188" spans="2:205" ht="12" customHeight="1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</row>
    <row r="189" spans="2:205" ht="12" customHeight="1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  <c r="GN189" s="73"/>
      <c r="GO189" s="73"/>
      <c r="GP189" s="73"/>
      <c r="GQ189" s="73"/>
      <c r="GR189" s="73"/>
      <c r="GS189" s="73"/>
      <c r="GT189" s="73"/>
      <c r="GU189" s="73"/>
      <c r="GV189" s="73"/>
      <c r="GW189" s="73"/>
    </row>
    <row r="190" spans="2:205" ht="12" customHeight="1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</row>
    <row r="191" spans="2:205" ht="12.75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</row>
    <row r="192" spans="2:205" ht="12.75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</row>
    <row r="193" spans="2:205" ht="12.75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</row>
    <row r="194" spans="2:205" ht="12.75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</row>
    <row r="195" spans="2:205" ht="12.75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</row>
    <row r="196" spans="2:205" ht="12.75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</row>
    <row r="197" spans="2:205" ht="12.75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</row>
    <row r="198" spans="2:205" ht="12.75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</row>
    <row r="199" spans="2:205" ht="12.75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</row>
    <row r="200" spans="2:205" ht="12.75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</row>
    <row r="201" spans="2:205" ht="12.75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</row>
    <row r="202" spans="2:205" ht="12.75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</row>
    <row r="203" spans="2:205" ht="12.75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</row>
    <row r="204" spans="2:205" ht="12.75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</row>
    <row r="205" spans="2:205" ht="12.75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</row>
    <row r="206" spans="2:205" ht="12.75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</row>
    <row r="207" spans="2:205" ht="12.75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</row>
    <row r="208" spans="2:205" ht="12.75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</row>
    <row r="209" spans="2:205" ht="12.75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</row>
    <row r="210" spans="2:205" ht="12.75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</row>
    <row r="211" spans="2:205" ht="12.75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</row>
    <row r="212" spans="2:205" ht="12.75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</row>
    <row r="213" spans="2:205" ht="12.75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</row>
    <row r="214" spans="2:205" ht="12.75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</row>
    <row r="215" spans="2:205" ht="12.75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  <c r="GN215" s="73"/>
      <c r="GO215" s="73"/>
      <c r="GP215" s="73"/>
      <c r="GQ215" s="73"/>
      <c r="GR215" s="73"/>
      <c r="GS215" s="73"/>
      <c r="GT215" s="73"/>
      <c r="GU215" s="73"/>
      <c r="GV215" s="73"/>
      <c r="GW215" s="73"/>
    </row>
    <row r="216" spans="2:205" ht="12.75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  <c r="GN216" s="73"/>
      <c r="GO216" s="73"/>
      <c r="GP216" s="73"/>
      <c r="GQ216" s="73"/>
      <c r="GR216" s="73"/>
      <c r="GS216" s="73"/>
      <c r="GT216" s="73"/>
      <c r="GU216" s="73"/>
      <c r="GV216" s="73"/>
      <c r="GW216" s="73"/>
    </row>
    <row r="217" spans="2:205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  <c r="GN217" s="73"/>
      <c r="GO217" s="73"/>
      <c r="GP217" s="73"/>
      <c r="GQ217" s="73"/>
      <c r="GR217" s="73"/>
      <c r="GS217" s="73"/>
      <c r="GT217" s="73"/>
      <c r="GU217" s="73"/>
      <c r="GV217" s="73"/>
      <c r="GW217" s="73"/>
    </row>
    <row r="218" spans="2:205" ht="12.75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  <c r="GN218" s="73"/>
      <c r="GO218" s="73"/>
      <c r="GP218" s="73"/>
      <c r="GQ218" s="73"/>
      <c r="GR218" s="73"/>
      <c r="GS218" s="73"/>
      <c r="GT218" s="73"/>
      <c r="GU218" s="73"/>
      <c r="GV218" s="73"/>
      <c r="GW218" s="73"/>
    </row>
    <row r="219" spans="2:205" ht="12.75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  <c r="GN219" s="73"/>
      <c r="GO219" s="73"/>
      <c r="GP219" s="73"/>
      <c r="GQ219" s="73"/>
      <c r="GR219" s="73"/>
      <c r="GS219" s="73"/>
      <c r="GT219" s="73"/>
      <c r="GU219" s="73"/>
      <c r="GV219" s="73"/>
      <c r="GW219" s="73"/>
    </row>
    <row r="220" spans="2:205" ht="12.75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  <c r="GN220" s="73"/>
      <c r="GO220" s="73"/>
      <c r="GP220" s="73"/>
      <c r="GQ220" s="73"/>
      <c r="GR220" s="73"/>
      <c r="GS220" s="73"/>
      <c r="GT220" s="73"/>
      <c r="GU220" s="73"/>
      <c r="GV220" s="73"/>
      <c r="GW220" s="73"/>
    </row>
    <row r="221" spans="2:205" ht="12.75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  <c r="GN221" s="73"/>
      <c r="GO221" s="73"/>
      <c r="GP221" s="73"/>
      <c r="GQ221" s="73"/>
      <c r="GR221" s="73"/>
      <c r="GS221" s="73"/>
      <c r="GT221" s="73"/>
      <c r="GU221" s="73"/>
      <c r="GV221" s="73"/>
      <c r="GW221" s="73"/>
    </row>
    <row r="222" spans="2:205" ht="12.75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  <c r="GN222" s="73"/>
      <c r="GO222" s="73"/>
      <c r="GP222" s="73"/>
      <c r="GQ222" s="73"/>
      <c r="GR222" s="73"/>
      <c r="GS222" s="73"/>
      <c r="GT222" s="73"/>
      <c r="GU222" s="73"/>
      <c r="GV222" s="73"/>
      <c r="GW222" s="73"/>
    </row>
    <row r="223" spans="2:205" ht="12.75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  <c r="GN223" s="73"/>
      <c r="GO223" s="73"/>
      <c r="GP223" s="73"/>
      <c r="GQ223" s="73"/>
      <c r="GR223" s="73"/>
      <c r="GS223" s="73"/>
      <c r="GT223" s="73"/>
      <c r="GU223" s="73"/>
      <c r="GV223" s="73"/>
      <c r="GW223" s="73"/>
    </row>
    <row r="224" spans="2:205" ht="12.75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  <c r="GN224" s="73"/>
      <c r="GO224" s="73"/>
      <c r="GP224" s="73"/>
      <c r="GQ224" s="73"/>
      <c r="GR224" s="73"/>
      <c r="GS224" s="73"/>
      <c r="GT224" s="73"/>
      <c r="GU224" s="73"/>
      <c r="GV224" s="73"/>
      <c r="GW224" s="73"/>
    </row>
    <row r="225" spans="2:205" ht="12.75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  <c r="GN225" s="73"/>
      <c r="GO225" s="73"/>
      <c r="GP225" s="73"/>
      <c r="GQ225" s="73"/>
      <c r="GR225" s="73"/>
      <c r="GS225" s="73"/>
      <c r="GT225" s="73"/>
      <c r="GU225" s="73"/>
      <c r="GV225" s="73"/>
      <c r="GW225" s="73"/>
    </row>
    <row r="226" spans="2:205" ht="12.75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  <c r="GN226" s="73"/>
      <c r="GO226" s="73"/>
      <c r="GP226" s="73"/>
      <c r="GQ226" s="73"/>
      <c r="GR226" s="73"/>
      <c r="GS226" s="73"/>
      <c r="GT226" s="73"/>
      <c r="GU226" s="73"/>
      <c r="GV226" s="73"/>
      <c r="GW226" s="73"/>
    </row>
    <row r="227" spans="2:205" ht="12.75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  <c r="GN227" s="73"/>
      <c r="GO227" s="73"/>
      <c r="GP227" s="73"/>
      <c r="GQ227" s="73"/>
      <c r="GR227" s="73"/>
      <c r="GS227" s="73"/>
      <c r="GT227" s="73"/>
      <c r="GU227" s="73"/>
      <c r="GV227" s="73"/>
      <c r="GW227" s="73"/>
    </row>
    <row r="228" spans="2:205" ht="12.75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  <c r="GN228" s="73"/>
      <c r="GO228" s="73"/>
      <c r="GP228" s="73"/>
      <c r="GQ228" s="73"/>
      <c r="GR228" s="73"/>
      <c r="GS228" s="73"/>
      <c r="GT228" s="73"/>
      <c r="GU228" s="73"/>
      <c r="GV228" s="73"/>
      <c r="GW228" s="73"/>
    </row>
    <row r="229" spans="2:205" ht="12.75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  <c r="GN229" s="73"/>
      <c r="GO229" s="73"/>
      <c r="GP229" s="73"/>
      <c r="GQ229" s="73"/>
      <c r="GR229" s="73"/>
      <c r="GS229" s="73"/>
      <c r="GT229" s="73"/>
      <c r="GU229" s="73"/>
      <c r="GV229" s="73"/>
      <c r="GW229" s="73"/>
    </row>
    <row r="230" spans="2:205" ht="12.75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  <c r="GN230" s="73"/>
      <c r="GO230" s="73"/>
      <c r="GP230" s="73"/>
      <c r="GQ230" s="73"/>
      <c r="GR230" s="73"/>
      <c r="GS230" s="73"/>
      <c r="GT230" s="73"/>
      <c r="GU230" s="73"/>
      <c r="GV230" s="73"/>
      <c r="GW230" s="73"/>
    </row>
    <row r="231" spans="2:205" ht="12.75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</row>
    <row r="232" spans="2:205" ht="12.75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</row>
    <row r="233" spans="2:205" ht="12.75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  <c r="GN233" s="73"/>
      <c r="GO233" s="73"/>
      <c r="GP233" s="73"/>
      <c r="GQ233" s="73"/>
      <c r="GR233" s="73"/>
      <c r="GS233" s="73"/>
      <c r="GT233" s="73"/>
      <c r="GU233" s="73"/>
      <c r="GV233" s="73"/>
      <c r="GW233" s="73"/>
    </row>
    <row r="234" spans="2:205" ht="12.75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73"/>
      <c r="GV234" s="73"/>
      <c r="GW234" s="73"/>
    </row>
    <row r="235" spans="2:205" ht="12.75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  <c r="GN235" s="73"/>
      <c r="GO235" s="73"/>
      <c r="GP235" s="73"/>
      <c r="GQ235" s="73"/>
      <c r="GR235" s="73"/>
      <c r="GS235" s="73"/>
      <c r="GT235" s="73"/>
      <c r="GU235" s="73"/>
      <c r="GV235" s="73"/>
      <c r="GW235" s="73"/>
    </row>
    <row r="236" spans="2:205" ht="12.75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  <c r="GN236" s="73"/>
      <c r="GO236" s="73"/>
      <c r="GP236" s="73"/>
      <c r="GQ236" s="73"/>
      <c r="GR236" s="73"/>
      <c r="GS236" s="73"/>
      <c r="GT236" s="73"/>
      <c r="GU236" s="73"/>
      <c r="GV236" s="73"/>
      <c r="GW236" s="73"/>
    </row>
    <row r="237" spans="2:205" ht="12.75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  <c r="GN237" s="73"/>
      <c r="GO237" s="73"/>
      <c r="GP237" s="73"/>
      <c r="GQ237" s="73"/>
      <c r="GR237" s="73"/>
      <c r="GS237" s="73"/>
      <c r="GT237" s="73"/>
      <c r="GU237" s="73"/>
      <c r="GV237" s="73"/>
      <c r="GW237" s="73"/>
    </row>
    <row r="238" spans="2:205" ht="12.75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  <c r="GN238" s="73"/>
      <c r="GO238" s="73"/>
      <c r="GP238" s="73"/>
      <c r="GQ238" s="73"/>
      <c r="GR238" s="73"/>
      <c r="GS238" s="73"/>
      <c r="GT238" s="73"/>
      <c r="GU238" s="73"/>
      <c r="GV238" s="73"/>
      <c r="GW238" s="73"/>
    </row>
    <row r="239" spans="2:205" ht="12.75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  <c r="GN239" s="73"/>
      <c r="GO239" s="73"/>
      <c r="GP239" s="73"/>
      <c r="GQ239" s="73"/>
      <c r="GR239" s="73"/>
      <c r="GS239" s="73"/>
      <c r="GT239" s="73"/>
      <c r="GU239" s="73"/>
      <c r="GV239" s="73"/>
      <c r="GW239" s="73"/>
    </row>
    <row r="240" spans="2:205" ht="12.75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  <c r="GN240" s="73"/>
      <c r="GO240" s="73"/>
      <c r="GP240" s="73"/>
      <c r="GQ240" s="73"/>
      <c r="GR240" s="73"/>
      <c r="GS240" s="73"/>
      <c r="GT240" s="73"/>
      <c r="GU240" s="73"/>
      <c r="GV240" s="73"/>
      <c r="GW240" s="73"/>
    </row>
    <row r="241" spans="2:205" ht="12.75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  <c r="GN241" s="73"/>
      <c r="GO241" s="73"/>
      <c r="GP241" s="73"/>
      <c r="GQ241" s="73"/>
      <c r="GR241" s="73"/>
      <c r="GS241" s="73"/>
      <c r="GT241" s="73"/>
      <c r="GU241" s="73"/>
      <c r="GV241" s="73"/>
      <c r="GW241" s="73"/>
    </row>
    <row r="242" spans="2:205" ht="12.75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  <c r="GN242" s="73"/>
      <c r="GO242" s="73"/>
      <c r="GP242" s="73"/>
      <c r="GQ242" s="73"/>
      <c r="GR242" s="73"/>
      <c r="GS242" s="73"/>
      <c r="GT242" s="73"/>
      <c r="GU242" s="73"/>
      <c r="GV242" s="73"/>
      <c r="GW242" s="73"/>
    </row>
    <row r="243" spans="2:205" ht="12.75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  <c r="GN243" s="73"/>
      <c r="GO243" s="73"/>
      <c r="GP243" s="73"/>
      <c r="GQ243" s="73"/>
      <c r="GR243" s="73"/>
      <c r="GS243" s="73"/>
      <c r="GT243" s="73"/>
      <c r="GU243" s="73"/>
      <c r="GV243" s="73"/>
      <c r="GW243" s="73"/>
    </row>
    <row r="244" spans="2:205" ht="12.75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  <c r="GN244" s="73"/>
      <c r="GO244" s="73"/>
      <c r="GP244" s="73"/>
      <c r="GQ244" s="73"/>
      <c r="GR244" s="73"/>
      <c r="GS244" s="73"/>
      <c r="GT244" s="73"/>
      <c r="GU244" s="73"/>
      <c r="GV244" s="73"/>
      <c r="GW244" s="73"/>
    </row>
    <row r="245" spans="2:205" ht="12.75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  <c r="GN245" s="73"/>
      <c r="GO245" s="73"/>
      <c r="GP245" s="73"/>
      <c r="GQ245" s="73"/>
      <c r="GR245" s="73"/>
      <c r="GS245" s="73"/>
      <c r="GT245" s="73"/>
      <c r="GU245" s="73"/>
      <c r="GV245" s="73"/>
      <c r="GW245" s="73"/>
    </row>
    <row r="246" spans="2:205" ht="12.75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  <c r="GN246" s="73"/>
      <c r="GO246" s="73"/>
      <c r="GP246" s="73"/>
      <c r="GQ246" s="73"/>
      <c r="GR246" s="73"/>
      <c r="GS246" s="73"/>
      <c r="GT246" s="73"/>
      <c r="GU246" s="73"/>
      <c r="GV246" s="73"/>
      <c r="GW246" s="73"/>
    </row>
    <row r="247" spans="2:205" ht="12.75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  <c r="GN247" s="73"/>
      <c r="GO247" s="73"/>
      <c r="GP247" s="73"/>
      <c r="GQ247" s="73"/>
      <c r="GR247" s="73"/>
      <c r="GS247" s="73"/>
      <c r="GT247" s="73"/>
      <c r="GU247" s="73"/>
      <c r="GV247" s="73"/>
      <c r="GW247" s="73"/>
    </row>
    <row r="248" spans="2:205" ht="12.75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  <c r="GN248" s="73"/>
      <c r="GO248" s="73"/>
      <c r="GP248" s="73"/>
      <c r="GQ248" s="73"/>
      <c r="GR248" s="73"/>
      <c r="GS248" s="73"/>
      <c r="GT248" s="73"/>
      <c r="GU248" s="73"/>
      <c r="GV248" s="73"/>
      <c r="GW248" s="73"/>
    </row>
    <row r="249" spans="2:205" ht="12.75"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</row>
    <row r="250" spans="2:205" ht="12.75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  <c r="GN250" s="73"/>
      <c r="GO250" s="73"/>
      <c r="GP250" s="73"/>
      <c r="GQ250" s="73"/>
      <c r="GR250" s="73"/>
      <c r="GS250" s="73"/>
      <c r="GT250" s="73"/>
      <c r="GU250" s="73"/>
      <c r="GV250" s="73"/>
      <c r="GW250" s="73"/>
    </row>
    <row r="251" spans="2:205" ht="12.75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  <c r="GN251" s="73"/>
      <c r="GO251" s="73"/>
      <c r="GP251" s="73"/>
      <c r="GQ251" s="73"/>
      <c r="GR251" s="73"/>
      <c r="GS251" s="73"/>
      <c r="GT251" s="73"/>
      <c r="GU251" s="73"/>
      <c r="GV251" s="73"/>
      <c r="GW251" s="73"/>
    </row>
    <row r="252" spans="2:205" ht="12.75"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  <c r="GN252" s="73"/>
      <c r="GO252" s="73"/>
      <c r="GP252" s="73"/>
      <c r="GQ252" s="73"/>
      <c r="GR252" s="73"/>
      <c r="GS252" s="73"/>
      <c r="GT252" s="73"/>
      <c r="GU252" s="73"/>
      <c r="GV252" s="73"/>
      <c r="GW252" s="73"/>
    </row>
    <row r="253" spans="2:205" ht="12.75"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  <c r="GN253" s="73"/>
      <c r="GO253" s="73"/>
      <c r="GP253" s="73"/>
      <c r="GQ253" s="73"/>
      <c r="GR253" s="73"/>
      <c r="GS253" s="73"/>
      <c r="GT253" s="73"/>
      <c r="GU253" s="73"/>
      <c r="GV253" s="73"/>
      <c r="GW253" s="73"/>
    </row>
    <row r="254" spans="2:205" ht="12.75"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  <c r="GN254" s="73"/>
      <c r="GO254" s="73"/>
      <c r="GP254" s="73"/>
      <c r="GQ254" s="73"/>
      <c r="GR254" s="73"/>
      <c r="GS254" s="73"/>
      <c r="GT254" s="73"/>
      <c r="GU254" s="73"/>
      <c r="GV254" s="73"/>
      <c r="GW254" s="73"/>
    </row>
    <row r="255" spans="2:205" ht="12.75"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  <c r="GN255" s="73"/>
      <c r="GO255" s="73"/>
      <c r="GP255" s="73"/>
      <c r="GQ255" s="73"/>
      <c r="GR255" s="73"/>
      <c r="GS255" s="73"/>
      <c r="GT255" s="73"/>
      <c r="GU255" s="73"/>
      <c r="GV255" s="73"/>
      <c r="GW255" s="73"/>
    </row>
    <row r="256" spans="2:205" ht="12.75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  <c r="GN256" s="73"/>
      <c r="GO256" s="73"/>
      <c r="GP256" s="73"/>
      <c r="GQ256" s="73"/>
      <c r="GR256" s="73"/>
      <c r="GS256" s="73"/>
      <c r="GT256" s="73"/>
      <c r="GU256" s="73"/>
      <c r="GV256" s="73"/>
      <c r="GW256" s="73"/>
    </row>
    <row r="257" spans="2:205" ht="12.75"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  <c r="GN257" s="73"/>
      <c r="GO257" s="73"/>
      <c r="GP257" s="73"/>
      <c r="GQ257" s="73"/>
      <c r="GR257" s="73"/>
      <c r="GS257" s="73"/>
      <c r="GT257" s="73"/>
      <c r="GU257" s="73"/>
      <c r="GV257" s="73"/>
      <c r="GW257" s="73"/>
    </row>
    <row r="258" spans="2:205" ht="12.75"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  <c r="GN258" s="73"/>
      <c r="GO258" s="73"/>
      <c r="GP258" s="73"/>
      <c r="GQ258" s="73"/>
      <c r="GR258" s="73"/>
      <c r="GS258" s="73"/>
      <c r="GT258" s="73"/>
      <c r="GU258" s="73"/>
      <c r="GV258" s="73"/>
      <c r="GW258" s="73"/>
    </row>
    <row r="259" spans="2:205" ht="12.75"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  <c r="GN259" s="73"/>
      <c r="GO259" s="73"/>
      <c r="GP259" s="73"/>
      <c r="GQ259" s="73"/>
      <c r="GR259" s="73"/>
      <c r="GS259" s="73"/>
      <c r="GT259" s="73"/>
      <c r="GU259" s="73"/>
      <c r="GV259" s="73"/>
      <c r="GW259" s="73"/>
    </row>
    <row r="260" spans="2:205" ht="12.75"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  <c r="GN260" s="73"/>
      <c r="GO260" s="73"/>
      <c r="GP260" s="73"/>
      <c r="GQ260" s="73"/>
      <c r="GR260" s="73"/>
      <c r="GS260" s="73"/>
      <c r="GT260" s="73"/>
      <c r="GU260" s="73"/>
      <c r="GV260" s="73"/>
      <c r="GW260" s="73"/>
    </row>
    <row r="261" spans="2:205" ht="12.75"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  <c r="GN261" s="73"/>
      <c r="GO261" s="73"/>
      <c r="GP261" s="73"/>
      <c r="GQ261" s="73"/>
      <c r="GR261" s="73"/>
      <c r="GS261" s="73"/>
      <c r="GT261" s="73"/>
      <c r="GU261" s="73"/>
      <c r="GV261" s="73"/>
      <c r="GW261" s="73"/>
    </row>
    <row r="262" spans="2:205" ht="12.75"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  <c r="GN262" s="73"/>
      <c r="GO262" s="73"/>
      <c r="GP262" s="73"/>
      <c r="GQ262" s="73"/>
      <c r="GR262" s="73"/>
      <c r="GS262" s="73"/>
      <c r="GT262" s="73"/>
      <c r="GU262" s="73"/>
      <c r="GV262" s="73"/>
      <c r="GW262" s="73"/>
    </row>
    <row r="263" spans="2:205" ht="12.75"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  <c r="GN263" s="73"/>
      <c r="GO263" s="73"/>
      <c r="GP263" s="73"/>
      <c r="GQ263" s="73"/>
      <c r="GR263" s="73"/>
      <c r="GS263" s="73"/>
      <c r="GT263" s="73"/>
      <c r="GU263" s="73"/>
      <c r="GV263" s="73"/>
      <c r="GW263" s="73"/>
    </row>
    <row r="264" spans="2:205" ht="12.75"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  <c r="GN264" s="73"/>
      <c r="GO264" s="73"/>
      <c r="GP264" s="73"/>
      <c r="GQ264" s="73"/>
      <c r="GR264" s="73"/>
      <c r="GS264" s="73"/>
      <c r="GT264" s="73"/>
      <c r="GU264" s="73"/>
      <c r="GV264" s="73"/>
      <c r="GW264" s="73"/>
    </row>
    <row r="265" spans="2:205" ht="12.75"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  <c r="GN265" s="73"/>
      <c r="GO265" s="73"/>
      <c r="GP265" s="73"/>
      <c r="GQ265" s="73"/>
      <c r="GR265" s="73"/>
      <c r="GS265" s="73"/>
      <c r="GT265" s="73"/>
      <c r="GU265" s="73"/>
      <c r="GV265" s="73"/>
      <c r="GW265" s="73"/>
    </row>
    <row r="266" spans="2:205" ht="12.75"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  <c r="GN266" s="73"/>
      <c r="GO266" s="73"/>
      <c r="GP266" s="73"/>
      <c r="GQ266" s="73"/>
      <c r="GR266" s="73"/>
      <c r="GS266" s="73"/>
      <c r="GT266" s="73"/>
      <c r="GU266" s="73"/>
      <c r="GV266" s="73"/>
      <c r="GW266" s="73"/>
    </row>
    <row r="267" spans="2:205" ht="12.75"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  <c r="GN267" s="73"/>
      <c r="GO267" s="73"/>
      <c r="GP267" s="73"/>
      <c r="GQ267" s="73"/>
      <c r="GR267" s="73"/>
      <c r="GS267" s="73"/>
      <c r="GT267" s="73"/>
      <c r="GU267" s="73"/>
      <c r="GV267" s="73"/>
      <c r="GW267" s="73"/>
    </row>
    <row r="268" spans="2:205" ht="12.75"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  <c r="GM268" s="73"/>
      <c r="GN268" s="73"/>
      <c r="GO268" s="73"/>
      <c r="GP268" s="73"/>
      <c r="GQ268" s="73"/>
      <c r="GR268" s="73"/>
      <c r="GS268" s="73"/>
      <c r="GT268" s="73"/>
      <c r="GU268" s="73"/>
      <c r="GV268" s="73"/>
      <c r="GW268" s="73"/>
    </row>
    <row r="269" spans="2:205" ht="12.75"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  <c r="GN269" s="73"/>
      <c r="GO269" s="73"/>
      <c r="GP269" s="73"/>
      <c r="GQ269" s="73"/>
      <c r="GR269" s="73"/>
      <c r="GS269" s="73"/>
      <c r="GT269" s="73"/>
      <c r="GU269" s="73"/>
      <c r="GV269" s="73"/>
      <c r="GW269" s="73"/>
    </row>
    <row r="270" spans="2:205" ht="12.75"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  <c r="GN270" s="73"/>
      <c r="GO270" s="73"/>
      <c r="GP270" s="73"/>
      <c r="GQ270" s="73"/>
      <c r="GR270" s="73"/>
      <c r="GS270" s="73"/>
      <c r="GT270" s="73"/>
      <c r="GU270" s="73"/>
      <c r="GV270" s="73"/>
      <c r="GW270" s="73"/>
    </row>
    <row r="271" spans="2:205" ht="12.75"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  <c r="GN271" s="73"/>
      <c r="GO271" s="73"/>
      <c r="GP271" s="73"/>
      <c r="GQ271" s="73"/>
      <c r="GR271" s="73"/>
      <c r="GS271" s="73"/>
      <c r="GT271" s="73"/>
      <c r="GU271" s="73"/>
      <c r="GV271" s="73"/>
      <c r="GW271" s="73"/>
    </row>
    <row r="272" spans="2:205" ht="12.75"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  <c r="GN272" s="73"/>
      <c r="GO272" s="73"/>
      <c r="GP272" s="73"/>
      <c r="GQ272" s="73"/>
      <c r="GR272" s="73"/>
      <c r="GS272" s="73"/>
      <c r="GT272" s="73"/>
      <c r="GU272" s="73"/>
      <c r="GV272" s="73"/>
      <c r="GW272" s="73"/>
    </row>
    <row r="273" spans="2:205" ht="12.75"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  <c r="GN273" s="73"/>
      <c r="GO273" s="73"/>
      <c r="GP273" s="73"/>
      <c r="GQ273" s="73"/>
      <c r="GR273" s="73"/>
      <c r="GS273" s="73"/>
      <c r="GT273" s="73"/>
      <c r="GU273" s="73"/>
      <c r="GV273" s="73"/>
      <c r="GW273" s="73"/>
    </row>
    <row r="274" spans="2:205" ht="12.75"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  <c r="GN274" s="73"/>
      <c r="GO274" s="73"/>
      <c r="GP274" s="73"/>
      <c r="GQ274" s="73"/>
      <c r="GR274" s="73"/>
      <c r="GS274" s="73"/>
      <c r="GT274" s="73"/>
      <c r="GU274" s="73"/>
      <c r="GV274" s="73"/>
      <c r="GW274" s="73"/>
    </row>
    <row r="275" spans="2:205" ht="12.75"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  <c r="GN275" s="73"/>
      <c r="GO275" s="73"/>
      <c r="GP275" s="73"/>
      <c r="GQ275" s="73"/>
      <c r="GR275" s="73"/>
      <c r="GS275" s="73"/>
      <c r="GT275" s="73"/>
      <c r="GU275" s="73"/>
      <c r="GV275" s="73"/>
      <c r="GW275" s="73"/>
    </row>
    <row r="276" spans="2:205" ht="12.75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  <c r="GN276" s="73"/>
      <c r="GO276" s="73"/>
      <c r="GP276" s="73"/>
      <c r="GQ276" s="73"/>
      <c r="GR276" s="73"/>
      <c r="GS276" s="73"/>
      <c r="GT276" s="73"/>
      <c r="GU276" s="73"/>
      <c r="GV276" s="73"/>
      <c r="GW276" s="73"/>
    </row>
    <row r="277" spans="2:205" ht="12.75"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  <c r="GN277" s="73"/>
      <c r="GO277" s="73"/>
      <c r="GP277" s="73"/>
      <c r="GQ277" s="73"/>
      <c r="GR277" s="73"/>
      <c r="GS277" s="73"/>
      <c r="GT277" s="73"/>
      <c r="GU277" s="73"/>
      <c r="GV277" s="73"/>
      <c r="GW277" s="73"/>
    </row>
    <row r="278" spans="2:205" ht="12.75"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  <c r="GN278" s="73"/>
      <c r="GO278" s="73"/>
      <c r="GP278" s="73"/>
      <c r="GQ278" s="73"/>
      <c r="GR278" s="73"/>
      <c r="GS278" s="73"/>
      <c r="GT278" s="73"/>
      <c r="GU278" s="73"/>
      <c r="GV278" s="73"/>
      <c r="GW278" s="73"/>
    </row>
    <row r="279" spans="2:205" ht="12.75"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  <c r="GN279" s="73"/>
      <c r="GO279" s="73"/>
      <c r="GP279" s="73"/>
      <c r="GQ279" s="73"/>
      <c r="GR279" s="73"/>
      <c r="GS279" s="73"/>
      <c r="GT279" s="73"/>
      <c r="GU279" s="73"/>
      <c r="GV279" s="73"/>
      <c r="GW279" s="73"/>
    </row>
    <row r="280" spans="2:205" ht="12.75"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  <c r="GN280" s="73"/>
      <c r="GO280" s="73"/>
      <c r="GP280" s="73"/>
      <c r="GQ280" s="73"/>
      <c r="GR280" s="73"/>
      <c r="GS280" s="73"/>
      <c r="GT280" s="73"/>
      <c r="GU280" s="73"/>
      <c r="GV280" s="73"/>
      <c r="GW280" s="73"/>
    </row>
    <row r="281" spans="2:205" ht="12.75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  <c r="GN281" s="73"/>
      <c r="GO281" s="73"/>
      <c r="GP281" s="73"/>
      <c r="GQ281" s="73"/>
      <c r="GR281" s="73"/>
      <c r="GS281" s="73"/>
      <c r="GT281" s="73"/>
      <c r="GU281" s="73"/>
      <c r="GV281" s="73"/>
      <c r="GW281" s="73"/>
    </row>
    <row r="282" spans="2:205" ht="12.75"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  <c r="GN282" s="73"/>
      <c r="GO282" s="73"/>
      <c r="GP282" s="73"/>
      <c r="GQ282" s="73"/>
      <c r="GR282" s="73"/>
      <c r="GS282" s="73"/>
      <c r="GT282" s="73"/>
      <c r="GU282" s="73"/>
      <c r="GV282" s="73"/>
      <c r="GW282" s="73"/>
    </row>
    <row r="283" spans="2:205" ht="12.75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  <c r="FZ283" s="73"/>
      <c r="GA283" s="73"/>
      <c r="GB283" s="73"/>
      <c r="GC283" s="73"/>
      <c r="GD283" s="73"/>
      <c r="GE283" s="73"/>
      <c r="GF283" s="73"/>
      <c r="GG283" s="73"/>
      <c r="GH283" s="73"/>
      <c r="GI283" s="73"/>
      <c r="GJ283" s="73"/>
      <c r="GK283" s="73"/>
      <c r="GL283" s="73"/>
      <c r="GM283" s="73"/>
      <c r="GN283" s="73"/>
      <c r="GO283" s="73"/>
      <c r="GP283" s="73"/>
      <c r="GQ283" s="73"/>
      <c r="GR283" s="73"/>
      <c r="GS283" s="73"/>
      <c r="GT283" s="73"/>
      <c r="GU283" s="73"/>
      <c r="GV283" s="73"/>
      <c r="GW283" s="73"/>
    </row>
    <row r="284" spans="2:205" ht="12.75"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  <c r="GN284" s="73"/>
      <c r="GO284" s="73"/>
      <c r="GP284" s="73"/>
      <c r="GQ284" s="73"/>
      <c r="GR284" s="73"/>
      <c r="GS284" s="73"/>
      <c r="GT284" s="73"/>
      <c r="GU284" s="73"/>
      <c r="GV284" s="73"/>
      <c r="GW284" s="73"/>
    </row>
    <row r="285" spans="2:205" ht="12.75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  <c r="GN285" s="73"/>
      <c r="GO285" s="73"/>
      <c r="GP285" s="73"/>
      <c r="GQ285" s="73"/>
      <c r="GR285" s="73"/>
      <c r="GS285" s="73"/>
      <c r="GT285" s="73"/>
      <c r="GU285" s="73"/>
      <c r="GV285" s="73"/>
      <c r="GW285" s="73"/>
    </row>
    <row r="286" spans="2:205" ht="12.75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  <c r="GN286" s="73"/>
      <c r="GO286" s="73"/>
      <c r="GP286" s="73"/>
      <c r="GQ286" s="73"/>
      <c r="GR286" s="73"/>
      <c r="GS286" s="73"/>
      <c r="GT286" s="73"/>
      <c r="GU286" s="73"/>
      <c r="GV286" s="73"/>
      <c r="GW286" s="73"/>
    </row>
    <row r="287" spans="2:205" ht="12.75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  <c r="GN287" s="73"/>
      <c r="GO287" s="73"/>
      <c r="GP287" s="73"/>
      <c r="GQ287" s="73"/>
      <c r="GR287" s="73"/>
      <c r="GS287" s="73"/>
      <c r="GT287" s="73"/>
      <c r="GU287" s="73"/>
      <c r="GV287" s="73"/>
      <c r="GW287" s="73"/>
    </row>
    <row r="288" spans="2:205" ht="12.75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  <c r="FZ288" s="73"/>
      <c r="GA288" s="73"/>
      <c r="GB288" s="73"/>
      <c r="GC288" s="73"/>
      <c r="GD288" s="73"/>
      <c r="GE288" s="73"/>
      <c r="GF288" s="73"/>
      <c r="GG288" s="73"/>
      <c r="GH288" s="73"/>
      <c r="GI288" s="73"/>
      <c r="GJ288" s="73"/>
      <c r="GK288" s="73"/>
      <c r="GL288" s="73"/>
      <c r="GM288" s="73"/>
      <c r="GN288" s="73"/>
      <c r="GO288" s="73"/>
      <c r="GP288" s="73"/>
      <c r="GQ288" s="73"/>
      <c r="GR288" s="73"/>
      <c r="GS288" s="73"/>
      <c r="GT288" s="73"/>
      <c r="GU288" s="73"/>
      <c r="GV288" s="73"/>
      <c r="GW288" s="73"/>
    </row>
    <row r="289" spans="2:205" ht="12.75"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  <c r="FZ289" s="73"/>
      <c r="GA289" s="73"/>
      <c r="GB289" s="73"/>
      <c r="GC289" s="73"/>
      <c r="GD289" s="73"/>
      <c r="GE289" s="73"/>
      <c r="GF289" s="73"/>
      <c r="GG289" s="73"/>
      <c r="GH289" s="73"/>
      <c r="GI289" s="73"/>
      <c r="GJ289" s="73"/>
      <c r="GK289" s="73"/>
      <c r="GL289" s="73"/>
      <c r="GM289" s="73"/>
      <c r="GN289" s="73"/>
      <c r="GO289" s="73"/>
      <c r="GP289" s="73"/>
      <c r="GQ289" s="73"/>
      <c r="GR289" s="73"/>
      <c r="GS289" s="73"/>
      <c r="GT289" s="73"/>
      <c r="GU289" s="73"/>
      <c r="GV289" s="73"/>
      <c r="GW289" s="73"/>
    </row>
    <row r="290" spans="2:205" ht="12.75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  <c r="FZ290" s="73"/>
      <c r="GA290" s="73"/>
      <c r="GB290" s="73"/>
      <c r="GC290" s="73"/>
      <c r="GD290" s="73"/>
      <c r="GE290" s="73"/>
      <c r="GF290" s="73"/>
      <c r="GG290" s="73"/>
      <c r="GH290" s="73"/>
      <c r="GI290" s="73"/>
      <c r="GJ290" s="73"/>
      <c r="GK290" s="73"/>
      <c r="GL290" s="73"/>
      <c r="GM290" s="73"/>
      <c r="GN290" s="73"/>
      <c r="GO290" s="73"/>
      <c r="GP290" s="73"/>
      <c r="GQ290" s="73"/>
      <c r="GR290" s="73"/>
      <c r="GS290" s="73"/>
      <c r="GT290" s="73"/>
      <c r="GU290" s="73"/>
      <c r="GV290" s="73"/>
      <c r="GW290" s="73"/>
    </row>
    <row r="291" spans="2:205" ht="12.75"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  <c r="FZ291" s="73"/>
      <c r="GA291" s="73"/>
      <c r="GB291" s="73"/>
      <c r="GC291" s="73"/>
      <c r="GD291" s="73"/>
      <c r="GE291" s="73"/>
      <c r="GF291" s="73"/>
      <c r="GG291" s="73"/>
      <c r="GH291" s="73"/>
      <c r="GI291" s="73"/>
      <c r="GJ291" s="73"/>
      <c r="GK291" s="73"/>
      <c r="GL291" s="73"/>
      <c r="GM291" s="73"/>
      <c r="GN291" s="73"/>
      <c r="GO291" s="73"/>
      <c r="GP291" s="73"/>
      <c r="GQ291" s="73"/>
      <c r="GR291" s="73"/>
      <c r="GS291" s="73"/>
      <c r="GT291" s="73"/>
      <c r="GU291" s="73"/>
      <c r="GV291" s="73"/>
      <c r="GW291" s="73"/>
    </row>
    <row r="292" spans="2:205" ht="12.75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  <c r="GN292" s="73"/>
      <c r="GO292" s="73"/>
      <c r="GP292" s="73"/>
      <c r="GQ292" s="73"/>
      <c r="GR292" s="73"/>
      <c r="GS292" s="73"/>
      <c r="GT292" s="73"/>
      <c r="GU292" s="73"/>
      <c r="GV292" s="73"/>
      <c r="GW292" s="73"/>
    </row>
    <row r="293" spans="2:205" ht="12.75"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  <c r="GC293" s="73"/>
      <c r="GD293" s="73"/>
      <c r="GE293" s="73"/>
      <c r="GF293" s="73"/>
      <c r="GG293" s="73"/>
      <c r="GH293" s="73"/>
      <c r="GI293" s="73"/>
      <c r="GJ293" s="73"/>
      <c r="GK293" s="73"/>
      <c r="GL293" s="73"/>
      <c r="GM293" s="73"/>
      <c r="GN293" s="73"/>
      <c r="GO293" s="73"/>
      <c r="GP293" s="73"/>
      <c r="GQ293" s="73"/>
      <c r="GR293" s="73"/>
      <c r="GS293" s="73"/>
      <c r="GT293" s="73"/>
      <c r="GU293" s="73"/>
      <c r="GV293" s="73"/>
      <c r="GW293" s="73"/>
    </row>
    <row r="294" spans="2:205" ht="12.75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  <c r="GN294" s="73"/>
      <c r="GO294" s="73"/>
      <c r="GP294" s="73"/>
      <c r="GQ294" s="73"/>
      <c r="GR294" s="73"/>
      <c r="GS294" s="73"/>
      <c r="GT294" s="73"/>
      <c r="GU294" s="73"/>
      <c r="GV294" s="73"/>
      <c r="GW294" s="73"/>
    </row>
    <row r="295" spans="2:205" ht="12.75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  <c r="GC295" s="73"/>
      <c r="GD295" s="73"/>
      <c r="GE295" s="73"/>
      <c r="GF295" s="73"/>
      <c r="GG295" s="73"/>
      <c r="GH295" s="73"/>
      <c r="GI295" s="73"/>
      <c r="GJ295" s="73"/>
      <c r="GK295" s="73"/>
      <c r="GL295" s="73"/>
      <c r="GM295" s="73"/>
      <c r="GN295" s="73"/>
      <c r="GO295" s="73"/>
      <c r="GP295" s="73"/>
      <c r="GQ295" s="73"/>
      <c r="GR295" s="73"/>
      <c r="GS295" s="73"/>
      <c r="GT295" s="73"/>
      <c r="GU295" s="73"/>
      <c r="GV295" s="73"/>
      <c r="GW295" s="73"/>
    </row>
    <row r="296" spans="2:205" ht="12.75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  <c r="GC296" s="73"/>
      <c r="GD296" s="73"/>
      <c r="GE296" s="73"/>
      <c r="GF296" s="73"/>
      <c r="GG296" s="73"/>
      <c r="GH296" s="73"/>
      <c r="GI296" s="73"/>
      <c r="GJ296" s="73"/>
      <c r="GK296" s="73"/>
      <c r="GL296" s="73"/>
      <c r="GM296" s="73"/>
      <c r="GN296" s="73"/>
      <c r="GO296" s="73"/>
      <c r="GP296" s="73"/>
      <c r="GQ296" s="73"/>
      <c r="GR296" s="73"/>
      <c r="GS296" s="73"/>
      <c r="GT296" s="73"/>
      <c r="GU296" s="73"/>
      <c r="GV296" s="73"/>
      <c r="GW296" s="73"/>
    </row>
    <row r="297" spans="2:205" ht="12.75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  <c r="GN297" s="73"/>
      <c r="GO297" s="73"/>
      <c r="GP297" s="73"/>
      <c r="GQ297" s="73"/>
      <c r="GR297" s="73"/>
      <c r="GS297" s="73"/>
      <c r="GT297" s="73"/>
      <c r="GU297" s="73"/>
      <c r="GV297" s="73"/>
      <c r="GW297" s="73"/>
    </row>
    <row r="298" spans="2:205" ht="12.75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  <c r="GN298" s="73"/>
      <c r="GO298" s="73"/>
      <c r="GP298" s="73"/>
      <c r="GQ298" s="73"/>
      <c r="GR298" s="73"/>
      <c r="GS298" s="73"/>
      <c r="GT298" s="73"/>
      <c r="GU298" s="73"/>
      <c r="GV298" s="73"/>
      <c r="GW298" s="73"/>
    </row>
    <row r="299" spans="2:205" ht="12.75"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  <c r="GN299" s="73"/>
      <c r="GO299" s="73"/>
      <c r="GP299" s="73"/>
      <c r="GQ299" s="73"/>
      <c r="GR299" s="73"/>
      <c r="GS299" s="73"/>
      <c r="GT299" s="73"/>
      <c r="GU299" s="73"/>
      <c r="GV299" s="73"/>
      <c r="GW299" s="73"/>
    </row>
    <row r="300" spans="2:205" ht="12.75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  <c r="GN300" s="73"/>
      <c r="GO300" s="73"/>
      <c r="GP300" s="73"/>
      <c r="GQ300" s="73"/>
      <c r="GR300" s="73"/>
      <c r="GS300" s="73"/>
      <c r="GT300" s="73"/>
      <c r="GU300" s="73"/>
      <c r="GV300" s="73"/>
      <c r="GW300" s="73"/>
    </row>
    <row r="301" spans="2:205" ht="12.75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  <c r="GN301" s="73"/>
      <c r="GO301" s="73"/>
      <c r="GP301" s="73"/>
      <c r="GQ301" s="73"/>
      <c r="GR301" s="73"/>
      <c r="GS301" s="73"/>
      <c r="GT301" s="73"/>
      <c r="GU301" s="73"/>
      <c r="GV301" s="73"/>
      <c r="GW301" s="73"/>
    </row>
    <row r="302" spans="2:205" ht="12.75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  <c r="FZ302" s="73"/>
      <c r="GA302" s="73"/>
      <c r="GB302" s="73"/>
      <c r="GC302" s="73"/>
      <c r="GD302" s="73"/>
      <c r="GE302" s="73"/>
      <c r="GF302" s="73"/>
      <c r="GG302" s="73"/>
      <c r="GH302" s="73"/>
      <c r="GI302" s="73"/>
      <c r="GJ302" s="73"/>
      <c r="GK302" s="73"/>
      <c r="GL302" s="73"/>
      <c r="GM302" s="73"/>
      <c r="GN302" s="73"/>
      <c r="GO302" s="73"/>
      <c r="GP302" s="73"/>
      <c r="GQ302" s="73"/>
      <c r="GR302" s="73"/>
      <c r="GS302" s="73"/>
      <c r="GT302" s="73"/>
      <c r="GU302" s="73"/>
      <c r="GV302" s="73"/>
      <c r="GW302" s="73"/>
    </row>
    <row r="303" spans="2:205" ht="12.75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  <c r="GN303" s="73"/>
      <c r="GO303" s="73"/>
      <c r="GP303" s="73"/>
      <c r="GQ303" s="73"/>
      <c r="GR303" s="73"/>
      <c r="GS303" s="73"/>
      <c r="GT303" s="73"/>
      <c r="GU303" s="73"/>
      <c r="GV303" s="73"/>
      <c r="GW303" s="73"/>
    </row>
    <row r="304" spans="2:205" ht="12.75"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  <c r="FZ304" s="73"/>
      <c r="GA304" s="73"/>
      <c r="GB304" s="73"/>
      <c r="GC304" s="73"/>
      <c r="GD304" s="73"/>
      <c r="GE304" s="73"/>
      <c r="GF304" s="73"/>
      <c r="GG304" s="73"/>
      <c r="GH304" s="73"/>
      <c r="GI304" s="73"/>
      <c r="GJ304" s="73"/>
      <c r="GK304" s="73"/>
      <c r="GL304" s="73"/>
      <c r="GM304" s="73"/>
      <c r="GN304" s="73"/>
      <c r="GO304" s="73"/>
      <c r="GP304" s="73"/>
      <c r="GQ304" s="73"/>
      <c r="GR304" s="73"/>
      <c r="GS304" s="73"/>
      <c r="GT304" s="73"/>
      <c r="GU304" s="73"/>
      <c r="GV304" s="73"/>
      <c r="GW304" s="73"/>
    </row>
    <row r="305" spans="2:205" ht="12.75"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  <c r="GN305" s="73"/>
      <c r="GO305" s="73"/>
      <c r="GP305" s="73"/>
      <c r="GQ305" s="73"/>
      <c r="GR305" s="73"/>
      <c r="GS305" s="73"/>
      <c r="GT305" s="73"/>
      <c r="GU305" s="73"/>
      <c r="GV305" s="73"/>
      <c r="GW305" s="73"/>
    </row>
    <row r="306" spans="2:205" ht="12.75"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  <c r="GN306" s="73"/>
      <c r="GO306" s="73"/>
      <c r="GP306" s="73"/>
      <c r="GQ306" s="73"/>
      <c r="GR306" s="73"/>
      <c r="GS306" s="73"/>
      <c r="GT306" s="73"/>
      <c r="GU306" s="73"/>
      <c r="GV306" s="73"/>
      <c r="GW306" s="73"/>
    </row>
    <row r="307" spans="2:205" ht="12.75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  <c r="FZ307" s="73"/>
      <c r="GA307" s="73"/>
      <c r="GB307" s="73"/>
      <c r="GC307" s="73"/>
      <c r="GD307" s="73"/>
      <c r="GE307" s="73"/>
      <c r="GF307" s="73"/>
      <c r="GG307" s="73"/>
      <c r="GH307" s="73"/>
      <c r="GI307" s="73"/>
      <c r="GJ307" s="73"/>
      <c r="GK307" s="73"/>
      <c r="GL307" s="73"/>
      <c r="GM307" s="73"/>
      <c r="GN307" s="73"/>
      <c r="GO307" s="73"/>
      <c r="GP307" s="73"/>
      <c r="GQ307" s="73"/>
      <c r="GR307" s="73"/>
      <c r="GS307" s="73"/>
      <c r="GT307" s="73"/>
      <c r="GU307" s="73"/>
      <c r="GV307" s="73"/>
      <c r="GW307" s="73"/>
    </row>
    <row r="308" spans="2:205" ht="12.75"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  <c r="FZ308" s="73"/>
      <c r="GA308" s="73"/>
      <c r="GB308" s="73"/>
      <c r="GC308" s="73"/>
      <c r="GD308" s="73"/>
      <c r="GE308" s="73"/>
      <c r="GF308" s="73"/>
      <c r="GG308" s="73"/>
      <c r="GH308" s="73"/>
      <c r="GI308" s="73"/>
      <c r="GJ308" s="73"/>
      <c r="GK308" s="73"/>
      <c r="GL308" s="73"/>
      <c r="GM308" s="73"/>
      <c r="GN308" s="73"/>
      <c r="GO308" s="73"/>
      <c r="GP308" s="73"/>
      <c r="GQ308" s="73"/>
      <c r="GR308" s="73"/>
      <c r="GS308" s="73"/>
      <c r="GT308" s="73"/>
      <c r="GU308" s="73"/>
      <c r="GV308" s="73"/>
      <c r="GW308" s="73"/>
    </row>
    <row r="309" spans="2:205" ht="12.75"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  <c r="GN309" s="73"/>
      <c r="GO309" s="73"/>
      <c r="GP309" s="73"/>
      <c r="GQ309" s="73"/>
      <c r="GR309" s="73"/>
      <c r="GS309" s="73"/>
      <c r="GT309" s="73"/>
      <c r="GU309" s="73"/>
      <c r="GV309" s="73"/>
      <c r="GW309" s="73"/>
    </row>
    <row r="310" spans="2:205" ht="12.75"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  <c r="GN310" s="73"/>
      <c r="GO310" s="73"/>
      <c r="GP310" s="73"/>
      <c r="GQ310" s="73"/>
      <c r="GR310" s="73"/>
      <c r="GS310" s="73"/>
      <c r="GT310" s="73"/>
      <c r="GU310" s="73"/>
      <c r="GV310" s="73"/>
      <c r="GW310" s="73"/>
    </row>
    <row r="311" spans="2:205" ht="12.75"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  <c r="GN311" s="73"/>
      <c r="GO311" s="73"/>
      <c r="GP311" s="73"/>
      <c r="GQ311" s="73"/>
      <c r="GR311" s="73"/>
      <c r="GS311" s="73"/>
      <c r="GT311" s="73"/>
      <c r="GU311" s="73"/>
      <c r="GV311" s="73"/>
      <c r="GW311" s="73"/>
    </row>
    <row r="312" spans="2:205" ht="12.75"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  <c r="GN312" s="73"/>
      <c r="GO312" s="73"/>
      <c r="GP312" s="73"/>
      <c r="GQ312" s="73"/>
      <c r="GR312" s="73"/>
      <c r="GS312" s="73"/>
      <c r="GT312" s="73"/>
      <c r="GU312" s="73"/>
      <c r="GV312" s="73"/>
      <c r="GW312" s="73"/>
    </row>
    <row r="313" spans="2:205" ht="12.75"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  <c r="GN313" s="73"/>
      <c r="GO313" s="73"/>
      <c r="GP313" s="73"/>
      <c r="GQ313" s="73"/>
      <c r="GR313" s="73"/>
      <c r="GS313" s="73"/>
      <c r="GT313" s="73"/>
      <c r="GU313" s="73"/>
      <c r="GV313" s="73"/>
      <c r="GW313" s="73"/>
    </row>
    <row r="314" spans="2:205" ht="12.75"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  <c r="FZ314" s="73"/>
      <c r="GA314" s="73"/>
      <c r="GB314" s="73"/>
      <c r="GC314" s="73"/>
      <c r="GD314" s="73"/>
      <c r="GE314" s="73"/>
      <c r="GF314" s="73"/>
      <c r="GG314" s="73"/>
      <c r="GH314" s="73"/>
      <c r="GI314" s="73"/>
      <c r="GJ314" s="73"/>
      <c r="GK314" s="73"/>
      <c r="GL314" s="73"/>
      <c r="GM314" s="73"/>
      <c r="GN314" s="73"/>
      <c r="GO314" s="73"/>
      <c r="GP314" s="73"/>
      <c r="GQ314" s="73"/>
      <c r="GR314" s="73"/>
      <c r="GS314" s="73"/>
      <c r="GT314" s="73"/>
      <c r="GU314" s="73"/>
      <c r="GV314" s="73"/>
      <c r="GW314" s="73"/>
    </row>
    <row r="315" spans="2:205" ht="12.75"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  <c r="FZ315" s="73"/>
      <c r="GA315" s="73"/>
      <c r="GB315" s="73"/>
      <c r="GC315" s="73"/>
      <c r="GD315" s="73"/>
      <c r="GE315" s="73"/>
      <c r="GF315" s="73"/>
      <c r="GG315" s="73"/>
      <c r="GH315" s="73"/>
      <c r="GI315" s="73"/>
      <c r="GJ315" s="73"/>
      <c r="GK315" s="73"/>
      <c r="GL315" s="73"/>
      <c r="GM315" s="73"/>
      <c r="GN315" s="73"/>
      <c r="GO315" s="73"/>
      <c r="GP315" s="73"/>
      <c r="GQ315" s="73"/>
      <c r="GR315" s="73"/>
      <c r="GS315" s="73"/>
      <c r="GT315" s="73"/>
      <c r="GU315" s="73"/>
      <c r="GV315" s="73"/>
      <c r="GW315" s="73"/>
    </row>
    <row r="316" spans="2:205" ht="12.75"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  <c r="GN316" s="73"/>
      <c r="GO316" s="73"/>
      <c r="GP316" s="73"/>
      <c r="GQ316" s="73"/>
      <c r="GR316" s="73"/>
      <c r="GS316" s="73"/>
      <c r="GT316" s="73"/>
      <c r="GU316" s="73"/>
      <c r="GV316" s="73"/>
      <c r="GW316" s="73"/>
    </row>
    <row r="317" spans="2:205" ht="12.75"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  <c r="FZ317" s="73"/>
      <c r="GA317" s="73"/>
      <c r="GB317" s="73"/>
      <c r="GC317" s="73"/>
      <c r="GD317" s="73"/>
      <c r="GE317" s="73"/>
      <c r="GF317" s="73"/>
      <c r="GG317" s="73"/>
      <c r="GH317" s="73"/>
      <c r="GI317" s="73"/>
      <c r="GJ317" s="73"/>
      <c r="GK317" s="73"/>
      <c r="GL317" s="73"/>
      <c r="GM317" s="73"/>
      <c r="GN317" s="73"/>
      <c r="GO317" s="73"/>
      <c r="GP317" s="73"/>
      <c r="GQ317" s="73"/>
      <c r="GR317" s="73"/>
      <c r="GS317" s="73"/>
      <c r="GT317" s="73"/>
      <c r="GU317" s="73"/>
      <c r="GV317" s="73"/>
      <c r="GW317" s="73"/>
    </row>
    <row r="318" spans="2:205" ht="12.75"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  <c r="FZ318" s="73"/>
      <c r="GA318" s="73"/>
      <c r="GB318" s="73"/>
      <c r="GC318" s="73"/>
      <c r="GD318" s="73"/>
      <c r="GE318" s="73"/>
      <c r="GF318" s="73"/>
      <c r="GG318" s="73"/>
      <c r="GH318" s="73"/>
      <c r="GI318" s="73"/>
      <c r="GJ318" s="73"/>
      <c r="GK318" s="73"/>
      <c r="GL318" s="73"/>
      <c r="GM318" s="73"/>
      <c r="GN318" s="73"/>
      <c r="GO318" s="73"/>
      <c r="GP318" s="73"/>
      <c r="GQ318" s="73"/>
      <c r="GR318" s="73"/>
      <c r="GS318" s="73"/>
      <c r="GT318" s="73"/>
      <c r="GU318" s="73"/>
      <c r="GV318" s="73"/>
      <c r="GW318" s="73"/>
    </row>
    <row r="319" spans="2:205" ht="12.75"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  <c r="FZ319" s="73"/>
      <c r="GA319" s="73"/>
      <c r="GB319" s="73"/>
      <c r="GC319" s="73"/>
      <c r="GD319" s="73"/>
      <c r="GE319" s="73"/>
      <c r="GF319" s="73"/>
      <c r="GG319" s="73"/>
      <c r="GH319" s="73"/>
      <c r="GI319" s="73"/>
      <c r="GJ319" s="73"/>
      <c r="GK319" s="73"/>
      <c r="GL319" s="73"/>
      <c r="GM319" s="73"/>
      <c r="GN319" s="73"/>
      <c r="GO319" s="73"/>
      <c r="GP319" s="73"/>
      <c r="GQ319" s="73"/>
      <c r="GR319" s="73"/>
      <c r="GS319" s="73"/>
      <c r="GT319" s="73"/>
      <c r="GU319" s="73"/>
      <c r="GV319" s="73"/>
      <c r="GW319" s="73"/>
    </row>
    <row r="320" spans="2:205" ht="12.75"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  <c r="FZ320" s="73"/>
      <c r="GA320" s="73"/>
      <c r="GB320" s="73"/>
      <c r="GC320" s="73"/>
      <c r="GD320" s="73"/>
      <c r="GE320" s="73"/>
      <c r="GF320" s="73"/>
      <c r="GG320" s="73"/>
      <c r="GH320" s="73"/>
      <c r="GI320" s="73"/>
      <c r="GJ320" s="73"/>
      <c r="GK320" s="73"/>
      <c r="GL320" s="73"/>
      <c r="GM320" s="73"/>
      <c r="GN320" s="73"/>
      <c r="GO320" s="73"/>
      <c r="GP320" s="73"/>
      <c r="GQ320" s="73"/>
      <c r="GR320" s="73"/>
      <c r="GS320" s="73"/>
      <c r="GT320" s="73"/>
      <c r="GU320" s="73"/>
      <c r="GV320" s="73"/>
      <c r="GW320" s="73"/>
    </row>
    <row r="321" spans="2:205" ht="12.75"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  <c r="GE321" s="73"/>
      <c r="GF321" s="73"/>
      <c r="GG321" s="73"/>
      <c r="GH321" s="73"/>
      <c r="GI321" s="73"/>
      <c r="GJ321" s="73"/>
      <c r="GK321" s="73"/>
      <c r="GL321" s="73"/>
      <c r="GM321" s="73"/>
      <c r="GN321" s="73"/>
      <c r="GO321" s="73"/>
      <c r="GP321" s="73"/>
      <c r="GQ321" s="73"/>
      <c r="GR321" s="73"/>
      <c r="GS321" s="73"/>
      <c r="GT321" s="73"/>
      <c r="GU321" s="73"/>
      <c r="GV321" s="73"/>
      <c r="GW321" s="73"/>
    </row>
    <row r="322" spans="2:205" ht="12.75"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  <c r="GN322" s="73"/>
      <c r="GO322" s="73"/>
      <c r="GP322" s="73"/>
      <c r="GQ322" s="73"/>
      <c r="GR322" s="73"/>
      <c r="GS322" s="73"/>
      <c r="GT322" s="73"/>
      <c r="GU322" s="73"/>
      <c r="GV322" s="73"/>
      <c r="GW322" s="73"/>
    </row>
    <row r="323" spans="2:205" ht="12.75"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  <c r="GN323" s="73"/>
      <c r="GO323" s="73"/>
      <c r="GP323" s="73"/>
      <c r="GQ323" s="73"/>
      <c r="GR323" s="73"/>
      <c r="GS323" s="73"/>
      <c r="GT323" s="73"/>
      <c r="GU323" s="73"/>
      <c r="GV323" s="73"/>
      <c r="GW323" s="73"/>
    </row>
    <row r="324" spans="2:205" ht="12.75"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  <c r="GN324" s="73"/>
      <c r="GO324" s="73"/>
      <c r="GP324" s="73"/>
      <c r="GQ324" s="73"/>
      <c r="GR324" s="73"/>
      <c r="GS324" s="73"/>
      <c r="GT324" s="73"/>
      <c r="GU324" s="73"/>
      <c r="GV324" s="73"/>
      <c r="GW324" s="73"/>
    </row>
    <row r="325" spans="2:205" ht="12.75"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  <c r="FZ325" s="73"/>
      <c r="GA325" s="73"/>
      <c r="GB325" s="73"/>
      <c r="GC325" s="73"/>
      <c r="GD325" s="73"/>
      <c r="GE325" s="73"/>
      <c r="GF325" s="73"/>
      <c r="GG325" s="73"/>
      <c r="GH325" s="73"/>
      <c r="GI325" s="73"/>
      <c r="GJ325" s="73"/>
      <c r="GK325" s="73"/>
      <c r="GL325" s="73"/>
      <c r="GM325" s="73"/>
      <c r="GN325" s="73"/>
      <c r="GO325" s="73"/>
      <c r="GP325" s="73"/>
      <c r="GQ325" s="73"/>
      <c r="GR325" s="73"/>
      <c r="GS325" s="73"/>
      <c r="GT325" s="73"/>
      <c r="GU325" s="73"/>
      <c r="GV325" s="73"/>
      <c r="GW325" s="73"/>
    </row>
    <row r="326" spans="2:205" ht="12.75"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  <c r="GN326" s="73"/>
      <c r="GO326" s="73"/>
      <c r="GP326" s="73"/>
      <c r="GQ326" s="73"/>
      <c r="GR326" s="73"/>
      <c r="GS326" s="73"/>
      <c r="GT326" s="73"/>
      <c r="GU326" s="73"/>
      <c r="GV326" s="73"/>
      <c r="GW326" s="73"/>
    </row>
    <row r="327" spans="2:205" ht="12.75"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  <c r="GN327" s="73"/>
      <c r="GO327" s="73"/>
      <c r="GP327" s="73"/>
      <c r="GQ327" s="73"/>
      <c r="GR327" s="73"/>
      <c r="GS327" s="73"/>
      <c r="GT327" s="73"/>
      <c r="GU327" s="73"/>
      <c r="GV327" s="73"/>
      <c r="GW327" s="73"/>
    </row>
    <row r="328" spans="2:205" ht="12.75"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  <c r="FZ328" s="73"/>
      <c r="GA328" s="73"/>
      <c r="GB328" s="73"/>
      <c r="GC328" s="73"/>
      <c r="GD328" s="73"/>
      <c r="GE328" s="73"/>
      <c r="GF328" s="73"/>
      <c r="GG328" s="73"/>
      <c r="GH328" s="73"/>
      <c r="GI328" s="73"/>
      <c r="GJ328" s="73"/>
      <c r="GK328" s="73"/>
      <c r="GL328" s="73"/>
      <c r="GM328" s="73"/>
      <c r="GN328" s="73"/>
      <c r="GO328" s="73"/>
      <c r="GP328" s="73"/>
      <c r="GQ328" s="73"/>
      <c r="GR328" s="73"/>
      <c r="GS328" s="73"/>
      <c r="GT328" s="73"/>
      <c r="GU328" s="73"/>
      <c r="GV328" s="73"/>
      <c r="GW328" s="73"/>
    </row>
    <row r="329" spans="2:205" ht="12.75"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  <c r="FZ329" s="73"/>
      <c r="GA329" s="73"/>
      <c r="GB329" s="73"/>
      <c r="GC329" s="73"/>
      <c r="GD329" s="73"/>
      <c r="GE329" s="73"/>
      <c r="GF329" s="73"/>
      <c r="GG329" s="73"/>
      <c r="GH329" s="73"/>
      <c r="GI329" s="73"/>
      <c r="GJ329" s="73"/>
      <c r="GK329" s="73"/>
      <c r="GL329" s="73"/>
      <c r="GM329" s="73"/>
      <c r="GN329" s="73"/>
      <c r="GO329" s="73"/>
      <c r="GP329" s="73"/>
      <c r="GQ329" s="73"/>
      <c r="GR329" s="73"/>
      <c r="GS329" s="73"/>
      <c r="GT329" s="73"/>
      <c r="GU329" s="73"/>
      <c r="GV329" s="73"/>
      <c r="GW329" s="73"/>
    </row>
    <row r="330" spans="2:205" ht="12.75"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  <c r="FZ330" s="73"/>
      <c r="GA330" s="73"/>
      <c r="GB330" s="73"/>
      <c r="GC330" s="73"/>
      <c r="GD330" s="73"/>
      <c r="GE330" s="73"/>
      <c r="GF330" s="73"/>
      <c r="GG330" s="73"/>
      <c r="GH330" s="73"/>
      <c r="GI330" s="73"/>
      <c r="GJ330" s="73"/>
      <c r="GK330" s="73"/>
      <c r="GL330" s="73"/>
      <c r="GM330" s="73"/>
      <c r="GN330" s="73"/>
      <c r="GO330" s="73"/>
      <c r="GP330" s="73"/>
      <c r="GQ330" s="73"/>
      <c r="GR330" s="73"/>
      <c r="GS330" s="73"/>
      <c r="GT330" s="73"/>
      <c r="GU330" s="73"/>
      <c r="GV330" s="73"/>
      <c r="GW330" s="73"/>
    </row>
    <row r="331" spans="2:205" ht="12.75"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  <c r="FZ331" s="73"/>
      <c r="GA331" s="73"/>
      <c r="GB331" s="73"/>
      <c r="GC331" s="73"/>
      <c r="GD331" s="73"/>
      <c r="GE331" s="73"/>
      <c r="GF331" s="73"/>
      <c r="GG331" s="73"/>
      <c r="GH331" s="73"/>
      <c r="GI331" s="73"/>
      <c r="GJ331" s="73"/>
      <c r="GK331" s="73"/>
      <c r="GL331" s="73"/>
      <c r="GM331" s="73"/>
      <c r="GN331" s="73"/>
      <c r="GO331" s="73"/>
      <c r="GP331" s="73"/>
      <c r="GQ331" s="73"/>
      <c r="GR331" s="73"/>
      <c r="GS331" s="73"/>
      <c r="GT331" s="73"/>
      <c r="GU331" s="73"/>
      <c r="GV331" s="73"/>
      <c r="GW331" s="73"/>
    </row>
    <row r="332" spans="2:205" ht="12.75"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  <c r="FZ332" s="73"/>
      <c r="GA332" s="73"/>
      <c r="GB332" s="73"/>
      <c r="GC332" s="73"/>
      <c r="GD332" s="73"/>
      <c r="GE332" s="73"/>
      <c r="GF332" s="73"/>
      <c r="GG332" s="73"/>
      <c r="GH332" s="73"/>
      <c r="GI332" s="73"/>
      <c r="GJ332" s="73"/>
      <c r="GK332" s="73"/>
      <c r="GL332" s="73"/>
      <c r="GM332" s="73"/>
      <c r="GN332" s="73"/>
      <c r="GO332" s="73"/>
      <c r="GP332" s="73"/>
      <c r="GQ332" s="73"/>
      <c r="GR332" s="73"/>
      <c r="GS332" s="73"/>
      <c r="GT332" s="73"/>
      <c r="GU332" s="73"/>
      <c r="GV332" s="73"/>
      <c r="GW332" s="73"/>
    </row>
    <row r="333" spans="2:205" ht="12.75"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  <c r="FZ333" s="73"/>
      <c r="GA333" s="73"/>
      <c r="GB333" s="73"/>
      <c r="GC333" s="73"/>
      <c r="GD333" s="73"/>
      <c r="GE333" s="73"/>
      <c r="GF333" s="73"/>
      <c r="GG333" s="73"/>
      <c r="GH333" s="73"/>
      <c r="GI333" s="73"/>
      <c r="GJ333" s="73"/>
      <c r="GK333" s="73"/>
      <c r="GL333" s="73"/>
      <c r="GM333" s="73"/>
      <c r="GN333" s="73"/>
      <c r="GO333" s="73"/>
      <c r="GP333" s="73"/>
      <c r="GQ333" s="73"/>
      <c r="GR333" s="73"/>
      <c r="GS333" s="73"/>
      <c r="GT333" s="73"/>
      <c r="GU333" s="73"/>
      <c r="GV333" s="73"/>
      <c r="GW333" s="73"/>
    </row>
    <row r="334" spans="2:205" ht="12.75"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  <c r="GN334" s="73"/>
      <c r="GO334" s="73"/>
      <c r="GP334" s="73"/>
      <c r="GQ334" s="73"/>
      <c r="GR334" s="73"/>
      <c r="GS334" s="73"/>
      <c r="GT334" s="73"/>
      <c r="GU334" s="73"/>
      <c r="GV334" s="73"/>
      <c r="GW334" s="73"/>
    </row>
    <row r="335" spans="2:205" ht="12.75"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  <c r="FZ335" s="73"/>
      <c r="GA335" s="73"/>
      <c r="GB335" s="73"/>
      <c r="GC335" s="73"/>
      <c r="GD335" s="73"/>
      <c r="GE335" s="73"/>
      <c r="GF335" s="73"/>
      <c r="GG335" s="73"/>
      <c r="GH335" s="73"/>
      <c r="GI335" s="73"/>
      <c r="GJ335" s="73"/>
      <c r="GK335" s="73"/>
      <c r="GL335" s="73"/>
      <c r="GM335" s="73"/>
      <c r="GN335" s="73"/>
      <c r="GO335" s="73"/>
      <c r="GP335" s="73"/>
      <c r="GQ335" s="73"/>
      <c r="GR335" s="73"/>
      <c r="GS335" s="73"/>
      <c r="GT335" s="73"/>
      <c r="GU335" s="73"/>
      <c r="GV335" s="73"/>
      <c r="GW335" s="73"/>
    </row>
    <row r="336" spans="2:205" ht="12.75"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  <c r="GN336" s="73"/>
      <c r="GO336" s="73"/>
      <c r="GP336" s="73"/>
      <c r="GQ336" s="73"/>
      <c r="GR336" s="73"/>
      <c r="GS336" s="73"/>
      <c r="GT336" s="73"/>
      <c r="GU336" s="73"/>
      <c r="GV336" s="73"/>
      <c r="GW336" s="73"/>
    </row>
    <row r="337" spans="2:205" ht="12.75"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  <c r="FZ337" s="73"/>
      <c r="GA337" s="73"/>
      <c r="GB337" s="73"/>
      <c r="GC337" s="73"/>
      <c r="GD337" s="73"/>
      <c r="GE337" s="73"/>
      <c r="GF337" s="73"/>
      <c r="GG337" s="73"/>
      <c r="GH337" s="73"/>
      <c r="GI337" s="73"/>
      <c r="GJ337" s="73"/>
      <c r="GK337" s="73"/>
      <c r="GL337" s="73"/>
      <c r="GM337" s="73"/>
      <c r="GN337" s="73"/>
      <c r="GO337" s="73"/>
      <c r="GP337" s="73"/>
      <c r="GQ337" s="73"/>
      <c r="GR337" s="73"/>
      <c r="GS337" s="73"/>
      <c r="GT337" s="73"/>
      <c r="GU337" s="73"/>
      <c r="GV337" s="73"/>
      <c r="GW337" s="73"/>
    </row>
    <row r="338" spans="2:205" ht="12.75"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  <c r="GN338" s="73"/>
      <c r="GO338" s="73"/>
      <c r="GP338" s="73"/>
      <c r="GQ338" s="73"/>
      <c r="GR338" s="73"/>
      <c r="GS338" s="73"/>
      <c r="GT338" s="73"/>
      <c r="GU338" s="73"/>
      <c r="GV338" s="73"/>
      <c r="GW338" s="73"/>
    </row>
    <row r="339" spans="2:205" ht="12.75"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  <c r="GN339" s="73"/>
      <c r="GO339" s="73"/>
      <c r="GP339" s="73"/>
      <c r="GQ339" s="73"/>
      <c r="GR339" s="73"/>
      <c r="GS339" s="73"/>
      <c r="GT339" s="73"/>
      <c r="GU339" s="73"/>
      <c r="GV339" s="73"/>
      <c r="GW339" s="73"/>
    </row>
    <row r="340" spans="2:205" ht="12.75"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  <c r="FZ340" s="73"/>
      <c r="GA340" s="73"/>
      <c r="GB340" s="73"/>
      <c r="GC340" s="73"/>
      <c r="GD340" s="73"/>
      <c r="GE340" s="73"/>
      <c r="GF340" s="73"/>
      <c r="GG340" s="73"/>
      <c r="GH340" s="73"/>
      <c r="GI340" s="73"/>
      <c r="GJ340" s="73"/>
      <c r="GK340" s="73"/>
      <c r="GL340" s="73"/>
      <c r="GM340" s="73"/>
      <c r="GN340" s="73"/>
      <c r="GO340" s="73"/>
      <c r="GP340" s="73"/>
      <c r="GQ340" s="73"/>
      <c r="GR340" s="73"/>
      <c r="GS340" s="73"/>
      <c r="GT340" s="73"/>
      <c r="GU340" s="73"/>
      <c r="GV340" s="73"/>
      <c r="GW340" s="73"/>
    </row>
    <row r="341" spans="2:205" ht="12.75"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  <c r="FZ341" s="73"/>
      <c r="GA341" s="73"/>
      <c r="GB341" s="73"/>
      <c r="GC341" s="73"/>
      <c r="GD341" s="73"/>
      <c r="GE341" s="73"/>
      <c r="GF341" s="73"/>
      <c r="GG341" s="73"/>
      <c r="GH341" s="73"/>
      <c r="GI341" s="73"/>
      <c r="GJ341" s="73"/>
      <c r="GK341" s="73"/>
      <c r="GL341" s="73"/>
      <c r="GM341" s="73"/>
      <c r="GN341" s="73"/>
      <c r="GO341" s="73"/>
      <c r="GP341" s="73"/>
      <c r="GQ341" s="73"/>
      <c r="GR341" s="73"/>
      <c r="GS341" s="73"/>
      <c r="GT341" s="73"/>
      <c r="GU341" s="73"/>
      <c r="GV341" s="73"/>
      <c r="GW341" s="73"/>
    </row>
    <row r="342" spans="2:205" ht="12.75"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  <c r="FZ342" s="73"/>
      <c r="GA342" s="73"/>
      <c r="GB342" s="73"/>
      <c r="GC342" s="73"/>
      <c r="GD342" s="73"/>
      <c r="GE342" s="73"/>
      <c r="GF342" s="73"/>
      <c r="GG342" s="73"/>
      <c r="GH342" s="73"/>
      <c r="GI342" s="73"/>
      <c r="GJ342" s="73"/>
      <c r="GK342" s="73"/>
      <c r="GL342" s="73"/>
      <c r="GM342" s="73"/>
      <c r="GN342" s="73"/>
      <c r="GO342" s="73"/>
      <c r="GP342" s="73"/>
      <c r="GQ342" s="73"/>
      <c r="GR342" s="73"/>
      <c r="GS342" s="73"/>
      <c r="GT342" s="73"/>
      <c r="GU342" s="73"/>
      <c r="GV342" s="73"/>
      <c r="GW342" s="73"/>
    </row>
    <row r="343" spans="2:205" ht="12.75"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  <c r="FZ343" s="73"/>
      <c r="GA343" s="73"/>
      <c r="GB343" s="73"/>
      <c r="GC343" s="73"/>
      <c r="GD343" s="73"/>
      <c r="GE343" s="73"/>
      <c r="GF343" s="73"/>
      <c r="GG343" s="73"/>
      <c r="GH343" s="73"/>
      <c r="GI343" s="73"/>
      <c r="GJ343" s="73"/>
      <c r="GK343" s="73"/>
      <c r="GL343" s="73"/>
      <c r="GM343" s="73"/>
      <c r="GN343" s="73"/>
      <c r="GO343" s="73"/>
      <c r="GP343" s="73"/>
      <c r="GQ343" s="73"/>
      <c r="GR343" s="73"/>
      <c r="GS343" s="73"/>
      <c r="GT343" s="73"/>
      <c r="GU343" s="73"/>
      <c r="GV343" s="73"/>
      <c r="GW343" s="73"/>
    </row>
    <row r="344" spans="2:205" ht="12.75"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  <c r="FY344" s="73"/>
      <c r="FZ344" s="73"/>
      <c r="GA344" s="73"/>
      <c r="GB344" s="73"/>
      <c r="GC344" s="73"/>
      <c r="GD344" s="73"/>
      <c r="GE344" s="73"/>
      <c r="GF344" s="73"/>
      <c r="GG344" s="73"/>
      <c r="GH344" s="73"/>
      <c r="GI344" s="73"/>
      <c r="GJ344" s="73"/>
      <c r="GK344" s="73"/>
      <c r="GL344" s="73"/>
      <c r="GM344" s="73"/>
      <c r="GN344" s="73"/>
      <c r="GO344" s="73"/>
      <c r="GP344" s="73"/>
      <c r="GQ344" s="73"/>
      <c r="GR344" s="73"/>
      <c r="GS344" s="73"/>
      <c r="GT344" s="73"/>
      <c r="GU344" s="73"/>
      <c r="GV344" s="73"/>
      <c r="GW344" s="73"/>
    </row>
    <row r="345" spans="2:205" ht="12.75"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  <c r="BD345" s="73"/>
      <c r="BE345" s="73"/>
      <c r="BF345" s="73"/>
      <c r="BG345" s="73"/>
      <c r="BH345" s="73"/>
      <c r="BI345" s="73"/>
      <c r="BJ345" s="73"/>
      <c r="BK345" s="73"/>
      <c r="BL345" s="73"/>
      <c r="BM345" s="73"/>
      <c r="BN345" s="73"/>
      <c r="BO345" s="73"/>
      <c r="BP345" s="73"/>
      <c r="BQ345" s="73"/>
      <c r="BR345" s="73"/>
      <c r="BS345" s="73"/>
      <c r="BT345" s="73"/>
      <c r="BU345" s="73"/>
      <c r="BV345" s="73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  <c r="FS345" s="73"/>
      <c r="FT345" s="73"/>
      <c r="FU345" s="73"/>
      <c r="FV345" s="73"/>
      <c r="FW345" s="73"/>
      <c r="FX345" s="73"/>
      <c r="FY345" s="73"/>
      <c r="FZ345" s="73"/>
      <c r="GA345" s="73"/>
      <c r="GB345" s="73"/>
      <c r="GC345" s="73"/>
      <c r="GD345" s="73"/>
      <c r="GE345" s="73"/>
      <c r="GF345" s="73"/>
      <c r="GG345" s="73"/>
      <c r="GH345" s="73"/>
      <c r="GI345" s="73"/>
      <c r="GJ345" s="73"/>
      <c r="GK345" s="73"/>
      <c r="GL345" s="73"/>
      <c r="GM345" s="73"/>
      <c r="GN345" s="73"/>
      <c r="GO345" s="73"/>
      <c r="GP345" s="73"/>
      <c r="GQ345" s="73"/>
      <c r="GR345" s="73"/>
      <c r="GS345" s="73"/>
      <c r="GT345" s="73"/>
      <c r="GU345" s="73"/>
      <c r="GV345" s="73"/>
      <c r="GW345" s="73"/>
    </row>
    <row r="346" spans="2:205" ht="12.75"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3"/>
      <c r="BL346" s="73"/>
      <c r="BM346" s="73"/>
      <c r="BN346" s="73"/>
      <c r="BO346" s="73"/>
      <c r="BP346" s="73"/>
      <c r="BQ346" s="73"/>
      <c r="BR346" s="73"/>
      <c r="BS346" s="73"/>
      <c r="BT346" s="73"/>
      <c r="BU346" s="73"/>
      <c r="BV346" s="73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  <c r="FS346" s="73"/>
      <c r="FT346" s="73"/>
      <c r="FU346" s="73"/>
      <c r="FV346" s="73"/>
      <c r="FW346" s="73"/>
      <c r="FX346" s="73"/>
      <c r="FY346" s="73"/>
      <c r="FZ346" s="73"/>
      <c r="GA346" s="73"/>
      <c r="GB346" s="73"/>
      <c r="GC346" s="73"/>
      <c r="GD346" s="73"/>
      <c r="GE346" s="73"/>
      <c r="GF346" s="73"/>
      <c r="GG346" s="73"/>
      <c r="GH346" s="73"/>
      <c r="GI346" s="73"/>
      <c r="GJ346" s="73"/>
      <c r="GK346" s="73"/>
      <c r="GL346" s="73"/>
      <c r="GM346" s="73"/>
      <c r="GN346" s="73"/>
      <c r="GO346" s="73"/>
      <c r="GP346" s="73"/>
      <c r="GQ346" s="73"/>
      <c r="GR346" s="73"/>
      <c r="GS346" s="73"/>
      <c r="GT346" s="73"/>
      <c r="GU346" s="73"/>
      <c r="GV346" s="73"/>
      <c r="GW346" s="73"/>
    </row>
    <row r="347" spans="2:205" ht="12.75"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  <c r="BD347" s="73"/>
      <c r="BE347" s="73"/>
      <c r="BF347" s="73"/>
      <c r="BG347" s="73"/>
      <c r="BH347" s="73"/>
      <c r="BI347" s="73"/>
      <c r="BJ347" s="73"/>
      <c r="BK347" s="73"/>
      <c r="BL347" s="73"/>
      <c r="BM347" s="73"/>
      <c r="BN347" s="73"/>
      <c r="BO347" s="73"/>
      <c r="BP347" s="73"/>
      <c r="BQ347" s="73"/>
      <c r="BR347" s="73"/>
      <c r="BS347" s="73"/>
      <c r="BT347" s="73"/>
      <c r="BU347" s="73"/>
      <c r="BV347" s="73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  <c r="FS347" s="73"/>
      <c r="FT347" s="73"/>
      <c r="FU347" s="73"/>
      <c r="FV347" s="73"/>
      <c r="FW347" s="73"/>
      <c r="FX347" s="73"/>
      <c r="FY347" s="73"/>
      <c r="FZ347" s="73"/>
      <c r="GA347" s="73"/>
      <c r="GB347" s="73"/>
      <c r="GC347" s="73"/>
      <c r="GD347" s="73"/>
      <c r="GE347" s="73"/>
      <c r="GF347" s="73"/>
      <c r="GG347" s="73"/>
      <c r="GH347" s="73"/>
      <c r="GI347" s="73"/>
      <c r="GJ347" s="73"/>
      <c r="GK347" s="73"/>
      <c r="GL347" s="73"/>
      <c r="GM347" s="73"/>
      <c r="GN347" s="73"/>
      <c r="GO347" s="73"/>
      <c r="GP347" s="73"/>
      <c r="GQ347" s="73"/>
      <c r="GR347" s="73"/>
      <c r="GS347" s="73"/>
      <c r="GT347" s="73"/>
      <c r="GU347" s="73"/>
      <c r="GV347" s="73"/>
      <c r="GW347" s="73"/>
    </row>
    <row r="348" spans="2:205" ht="12.75"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  <c r="BD348" s="73"/>
      <c r="BE348" s="73"/>
      <c r="BF348" s="73"/>
      <c r="BG348" s="73"/>
      <c r="BH348" s="73"/>
      <c r="BI348" s="73"/>
      <c r="BJ348" s="73"/>
      <c r="BK348" s="73"/>
      <c r="BL348" s="73"/>
      <c r="BM348" s="73"/>
      <c r="BN348" s="73"/>
      <c r="BO348" s="73"/>
      <c r="BP348" s="73"/>
      <c r="BQ348" s="73"/>
      <c r="BR348" s="73"/>
      <c r="BS348" s="73"/>
      <c r="BT348" s="73"/>
      <c r="BU348" s="73"/>
      <c r="BV348" s="73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  <c r="FS348" s="73"/>
      <c r="FT348" s="73"/>
      <c r="FU348" s="73"/>
      <c r="FV348" s="73"/>
      <c r="FW348" s="73"/>
      <c r="FX348" s="73"/>
      <c r="FY348" s="73"/>
      <c r="FZ348" s="73"/>
      <c r="GA348" s="73"/>
      <c r="GB348" s="73"/>
      <c r="GC348" s="73"/>
      <c r="GD348" s="73"/>
      <c r="GE348" s="73"/>
      <c r="GF348" s="73"/>
      <c r="GG348" s="73"/>
      <c r="GH348" s="73"/>
      <c r="GI348" s="73"/>
      <c r="GJ348" s="73"/>
      <c r="GK348" s="73"/>
      <c r="GL348" s="73"/>
      <c r="GM348" s="73"/>
      <c r="GN348" s="73"/>
      <c r="GO348" s="73"/>
      <c r="GP348" s="73"/>
      <c r="GQ348" s="73"/>
      <c r="GR348" s="73"/>
      <c r="GS348" s="73"/>
      <c r="GT348" s="73"/>
      <c r="GU348" s="73"/>
      <c r="GV348" s="73"/>
      <c r="GW348" s="73"/>
    </row>
    <row r="349" spans="2:205" ht="12.75"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  <c r="BD349" s="73"/>
      <c r="BE349" s="73"/>
      <c r="BF349" s="73"/>
      <c r="BG349" s="73"/>
      <c r="BH349" s="73"/>
      <c r="BI349" s="73"/>
      <c r="BJ349" s="73"/>
      <c r="BK349" s="73"/>
      <c r="BL349" s="73"/>
      <c r="BM349" s="73"/>
      <c r="BN349" s="73"/>
      <c r="BO349" s="73"/>
      <c r="BP349" s="73"/>
      <c r="BQ349" s="73"/>
      <c r="BR349" s="73"/>
      <c r="BS349" s="73"/>
      <c r="BT349" s="73"/>
      <c r="BU349" s="73"/>
      <c r="BV349" s="73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  <c r="FS349" s="73"/>
      <c r="FT349" s="73"/>
      <c r="FU349" s="73"/>
      <c r="FV349" s="73"/>
      <c r="FW349" s="73"/>
      <c r="FX349" s="73"/>
      <c r="FY349" s="73"/>
      <c r="FZ349" s="73"/>
      <c r="GA349" s="73"/>
      <c r="GB349" s="73"/>
      <c r="GC349" s="73"/>
      <c r="GD349" s="73"/>
      <c r="GE349" s="73"/>
      <c r="GF349" s="73"/>
      <c r="GG349" s="73"/>
      <c r="GH349" s="73"/>
      <c r="GI349" s="73"/>
      <c r="GJ349" s="73"/>
      <c r="GK349" s="73"/>
      <c r="GL349" s="73"/>
      <c r="GM349" s="73"/>
      <c r="GN349" s="73"/>
      <c r="GO349" s="73"/>
      <c r="GP349" s="73"/>
      <c r="GQ349" s="73"/>
      <c r="GR349" s="73"/>
      <c r="GS349" s="73"/>
      <c r="GT349" s="73"/>
      <c r="GU349" s="73"/>
      <c r="GV349" s="73"/>
      <c r="GW349" s="73"/>
    </row>
    <row r="350" spans="2:205" ht="12.75"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  <c r="BD350" s="73"/>
      <c r="BE350" s="73"/>
      <c r="BF350" s="73"/>
      <c r="BG350" s="73"/>
      <c r="BH350" s="73"/>
      <c r="BI350" s="73"/>
      <c r="BJ350" s="73"/>
      <c r="BK350" s="73"/>
      <c r="BL350" s="73"/>
      <c r="BM350" s="73"/>
      <c r="BN350" s="73"/>
      <c r="BO350" s="73"/>
      <c r="BP350" s="73"/>
      <c r="BQ350" s="73"/>
      <c r="BR350" s="73"/>
      <c r="BS350" s="73"/>
      <c r="BT350" s="73"/>
      <c r="BU350" s="73"/>
      <c r="BV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  <c r="FS350" s="73"/>
      <c r="FT350" s="73"/>
      <c r="FU350" s="73"/>
      <c r="FV350" s="73"/>
      <c r="FW350" s="73"/>
      <c r="FX350" s="73"/>
      <c r="FY350" s="73"/>
      <c r="FZ350" s="73"/>
      <c r="GA350" s="73"/>
      <c r="GB350" s="73"/>
      <c r="GC350" s="73"/>
      <c r="GD350" s="73"/>
      <c r="GE350" s="73"/>
      <c r="GF350" s="73"/>
      <c r="GG350" s="73"/>
      <c r="GH350" s="73"/>
      <c r="GI350" s="73"/>
      <c r="GJ350" s="73"/>
      <c r="GK350" s="73"/>
      <c r="GL350" s="73"/>
      <c r="GM350" s="73"/>
      <c r="GN350" s="73"/>
      <c r="GO350" s="73"/>
      <c r="GP350" s="73"/>
      <c r="GQ350" s="73"/>
      <c r="GR350" s="73"/>
      <c r="GS350" s="73"/>
      <c r="GT350" s="73"/>
      <c r="GU350" s="73"/>
      <c r="GV350" s="73"/>
      <c r="GW350" s="73"/>
    </row>
    <row r="351" spans="2:205" ht="12.75"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  <c r="BR351" s="73"/>
      <c r="BS351" s="73"/>
      <c r="BT351" s="73"/>
      <c r="BU351" s="73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  <c r="FS351" s="73"/>
      <c r="FT351" s="73"/>
      <c r="FU351" s="73"/>
      <c r="FV351" s="73"/>
      <c r="FW351" s="73"/>
      <c r="FX351" s="73"/>
      <c r="FY351" s="73"/>
      <c r="FZ351" s="73"/>
      <c r="GA351" s="73"/>
      <c r="GB351" s="73"/>
      <c r="GC351" s="73"/>
      <c r="GD351" s="73"/>
      <c r="GE351" s="73"/>
      <c r="GF351" s="73"/>
      <c r="GG351" s="73"/>
      <c r="GH351" s="73"/>
      <c r="GI351" s="73"/>
      <c r="GJ351" s="73"/>
      <c r="GK351" s="73"/>
      <c r="GL351" s="73"/>
      <c r="GM351" s="73"/>
      <c r="GN351" s="73"/>
      <c r="GO351" s="73"/>
      <c r="GP351" s="73"/>
      <c r="GQ351" s="73"/>
      <c r="GR351" s="73"/>
      <c r="GS351" s="73"/>
      <c r="GT351" s="73"/>
      <c r="GU351" s="73"/>
      <c r="GV351" s="73"/>
      <c r="GW351" s="73"/>
    </row>
    <row r="352" spans="2:205" ht="12.7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  <c r="BN352" s="73"/>
      <c r="BO352" s="73"/>
      <c r="BP352" s="73"/>
      <c r="BQ352" s="73"/>
      <c r="BR352" s="73"/>
      <c r="BS352" s="73"/>
      <c r="BT352" s="73"/>
      <c r="BU352" s="73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  <c r="FS352" s="73"/>
      <c r="FT352" s="73"/>
      <c r="FU352" s="73"/>
      <c r="FV352" s="73"/>
      <c r="FW352" s="73"/>
      <c r="FX352" s="73"/>
      <c r="FY352" s="73"/>
      <c r="FZ352" s="73"/>
      <c r="GA352" s="73"/>
      <c r="GB352" s="73"/>
      <c r="GC352" s="73"/>
      <c r="GD352" s="73"/>
      <c r="GE352" s="73"/>
      <c r="GF352" s="73"/>
      <c r="GG352" s="73"/>
      <c r="GH352" s="73"/>
      <c r="GI352" s="73"/>
      <c r="GJ352" s="73"/>
      <c r="GK352" s="73"/>
      <c r="GL352" s="73"/>
      <c r="GM352" s="73"/>
      <c r="GN352" s="73"/>
      <c r="GO352" s="73"/>
      <c r="GP352" s="73"/>
      <c r="GQ352" s="73"/>
      <c r="GR352" s="73"/>
      <c r="GS352" s="73"/>
      <c r="GT352" s="73"/>
      <c r="GU352" s="73"/>
      <c r="GV352" s="73"/>
      <c r="GW352" s="73"/>
    </row>
    <row r="353" spans="2:205" ht="12.75"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  <c r="BN353" s="73"/>
      <c r="BO353" s="73"/>
      <c r="BP353" s="73"/>
      <c r="BQ353" s="73"/>
      <c r="BR353" s="73"/>
      <c r="BS353" s="73"/>
      <c r="BT353" s="73"/>
      <c r="BU353" s="73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  <c r="FS353" s="73"/>
      <c r="FT353" s="73"/>
      <c r="FU353" s="73"/>
      <c r="FV353" s="73"/>
      <c r="FW353" s="73"/>
      <c r="FX353" s="73"/>
      <c r="FY353" s="73"/>
      <c r="FZ353" s="73"/>
      <c r="GA353" s="73"/>
      <c r="GB353" s="73"/>
      <c r="GC353" s="73"/>
      <c r="GD353" s="73"/>
      <c r="GE353" s="73"/>
      <c r="GF353" s="73"/>
      <c r="GG353" s="73"/>
      <c r="GH353" s="73"/>
      <c r="GI353" s="73"/>
      <c r="GJ353" s="73"/>
      <c r="GK353" s="73"/>
      <c r="GL353" s="73"/>
      <c r="GM353" s="73"/>
      <c r="GN353" s="73"/>
      <c r="GO353" s="73"/>
      <c r="GP353" s="73"/>
      <c r="GQ353" s="73"/>
      <c r="GR353" s="73"/>
      <c r="GS353" s="73"/>
      <c r="GT353" s="73"/>
      <c r="GU353" s="73"/>
      <c r="GV353" s="73"/>
      <c r="GW353" s="73"/>
    </row>
    <row r="354" spans="2:205" ht="12.75"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  <c r="FS354" s="73"/>
      <c r="FT354" s="73"/>
      <c r="FU354" s="73"/>
      <c r="FV354" s="73"/>
      <c r="FW354" s="73"/>
      <c r="FX354" s="73"/>
      <c r="FY354" s="73"/>
      <c r="FZ354" s="73"/>
      <c r="GA354" s="73"/>
      <c r="GB354" s="73"/>
      <c r="GC354" s="73"/>
      <c r="GD354" s="73"/>
      <c r="GE354" s="73"/>
      <c r="GF354" s="73"/>
      <c r="GG354" s="73"/>
      <c r="GH354" s="73"/>
      <c r="GI354" s="73"/>
      <c r="GJ354" s="73"/>
      <c r="GK354" s="73"/>
      <c r="GL354" s="73"/>
      <c r="GM354" s="73"/>
      <c r="GN354" s="73"/>
      <c r="GO354" s="73"/>
      <c r="GP354" s="73"/>
      <c r="GQ354" s="73"/>
      <c r="GR354" s="73"/>
      <c r="GS354" s="73"/>
      <c r="GT354" s="73"/>
      <c r="GU354" s="73"/>
      <c r="GV354" s="73"/>
      <c r="GW354" s="73"/>
    </row>
    <row r="355" spans="2:205" ht="12.75"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  <c r="FS355" s="73"/>
      <c r="FT355" s="73"/>
      <c r="FU355" s="73"/>
      <c r="FV355" s="73"/>
      <c r="FW355" s="73"/>
      <c r="FX355" s="73"/>
      <c r="FY355" s="73"/>
      <c r="FZ355" s="73"/>
      <c r="GA355" s="73"/>
      <c r="GB355" s="73"/>
      <c r="GC355" s="73"/>
      <c r="GD355" s="73"/>
      <c r="GE355" s="73"/>
      <c r="GF355" s="73"/>
      <c r="GG355" s="73"/>
      <c r="GH355" s="73"/>
      <c r="GI355" s="73"/>
      <c r="GJ355" s="73"/>
      <c r="GK355" s="73"/>
      <c r="GL355" s="73"/>
      <c r="GM355" s="73"/>
      <c r="GN355" s="73"/>
      <c r="GO355" s="73"/>
      <c r="GP355" s="73"/>
      <c r="GQ355" s="73"/>
      <c r="GR355" s="73"/>
      <c r="GS355" s="73"/>
      <c r="GT355" s="73"/>
      <c r="GU355" s="73"/>
      <c r="GV355" s="73"/>
      <c r="GW355" s="73"/>
    </row>
    <row r="356" spans="2:205" ht="12.75"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  <c r="FS356" s="73"/>
      <c r="FT356" s="73"/>
      <c r="FU356" s="73"/>
      <c r="FV356" s="73"/>
      <c r="FW356" s="73"/>
      <c r="FX356" s="73"/>
      <c r="FY356" s="73"/>
      <c r="FZ356" s="73"/>
      <c r="GA356" s="73"/>
      <c r="GB356" s="73"/>
      <c r="GC356" s="73"/>
      <c r="GD356" s="73"/>
      <c r="GE356" s="73"/>
      <c r="GF356" s="73"/>
      <c r="GG356" s="73"/>
      <c r="GH356" s="73"/>
      <c r="GI356" s="73"/>
      <c r="GJ356" s="73"/>
      <c r="GK356" s="73"/>
      <c r="GL356" s="73"/>
      <c r="GM356" s="73"/>
      <c r="GN356" s="73"/>
      <c r="GO356" s="73"/>
      <c r="GP356" s="73"/>
      <c r="GQ356" s="73"/>
      <c r="GR356" s="73"/>
      <c r="GS356" s="73"/>
      <c r="GT356" s="73"/>
      <c r="GU356" s="73"/>
      <c r="GV356" s="73"/>
      <c r="GW356" s="73"/>
    </row>
    <row r="357" spans="2:205" ht="12.75"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  <c r="BR357" s="73"/>
      <c r="BS357" s="73"/>
      <c r="BT357" s="73"/>
      <c r="BU357" s="73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  <c r="FS357" s="73"/>
      <c r="FT357" s="73"/>
      <c r="FU357" s="73"/>
      <c r="FV357" s="73"/>
      <c r="FW357" s="73"/>
      <c r="FX357" s="73"/>
      <c r="FY357" s="73"/>
      <c r="FZ357" s="73"/>
      <c r="GA357" s="73"/>
      <c r="GB357" s="73"/>
      <c r="GC357" s="73"/>
      <c r="GD357" s="73"/>
      <c r="GE357" s="73"/>
      <c r="GF357" s="73"/>
      <c r="GG357" s="73"/>
      <c r="GH357" s="73"/>
      <c r="GI357" s="73"/>
      <c r="GJ357" s="73"/>
      <c r="GK357" s="73"/>
      <c r="GL357" s="73"/>
      <c r="GM357" s="73"/>
      <c r="GN357" s="73"/>
      <c r="GO357" s="73"/>
      <c r="GP357" s="73"/>
      <c r="GQ357" s="73"/>
      <c r="GR357" s="73"/>
      <c r="GS357" s="73"/>
      <c r="GT357" s="73"/>
      <c r="GU357" s="73"/>
      <c r="GV357" s="73"/>
      <c r="GW357" s="73"/>
    </row>
    <row r="358" spans="2:205" ht="12.75"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  <c r="BR358" s="73"/>
      <c r="BS358" s="73"/>
      <c r="BT358" s="73"/>
      <c r="BU358" s="73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  <c r="FS358" s="73"/>
      <c r="FT358" s="73"/>
      <c r="FU358" s="73"/>
      <c r="FV358" s="73"/>
      <c r="FW358" s="73"/>
      <c r="FX358" s="73"/>
      <c r="FY358" s="73"/>
      <c r="FZ358" s="73"/>
      <c r="GA358" s="73"/>
      <c r="GB358" s="73"/>
      <c r="GC358" s="73"/>
      <c r="GD358" s="73"/>
      <c r="GE358" s="73"/>
      <c r="GF358" s="73"/>
      <c r="GG358" s="73"/>
      <c r="GH358" s="73"/>
      <c r="GI358" s="73"/>
      <c r="GJ358" s="73"/>
      <c r="GK358" s="73"/>
      <c r="GL358" s="73"/>
      <c r="GM358" s="73"/>
      <c r="GN358" s="73"/>
      <c r="GO358" s="73"/>
      <c r="GP358" s="73"/>
      <c r="GQ358" s="73"/>
      <c r="GR358" s="73"/>
      <c r="GS358" s="73"/>
      <c r="GT358" s="73"/>
      <c r="GU358" s="73"/>
      <c r="GV358" s="73"/>
      <c r="GW358" s="73"/>
    </row>
    <row r="359" spans="2:205" ht="12.75"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  <c r="FS359" s="73"/>
      <c r="FT359" s="73"/>
      <c r="FU359" s="73"/>
      <c r="FV359" s="73"/>
      <c r="FW359" s="73"/>
      <c r="FX359" s="73"/>
      <c r="FY359" s="73"/>
      <c r="FZ359" s="73"/>
      <c r="GA359" s="73"/>
      <c r="GB359" s="73"/>
      <c r="GC359" s="73"/>
      <c r="GD359" s="73"/>
      <c r="GE359" s="73"/>
      <c r="GF359" s="73"/>
      <c r="GG359" s="73"/>
      <c r="GH359" s="73"/>
      <c r="GI359" s="73"/>
      <c r="GJ359" s="73"/>
      <c r="GK359" s="73"/>
      <c r="GL359" s="73"/>
      <c r="GM359" s="73"/>
      <c r="GN359" s="73"/>
      <c r="GO359" s="73"/>
      <c r="GP359" s="73"/>
      <c r="GQ359" s="73"/>
      <c r="GR359" s="73"/>
      <c r="GS359" s="73"/>
      <c r="GT359" s="73"/>
      <c r="GU359" s="73"/>
      <c r="GV359" s="73"/>
      <c r="GW359" s="73"/>
    </row>
    <row r="360" spans="2:205" ht="12.75"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  <c r="BN360" s="73"/>
      <c r="BO360" s="73"/>
      <c r="BP360" s="73"/>
      <c r="BQ360" s="73"/>
      <c r="BR360" s="73"/>
      <c r="BS360" s="73"/>
      <c r="BT360" s="73"/>
      <c r="BU360" s="73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  <c r="FS360" s="73"/>
      <c r="FT360" s="73"/>
      <c r="FU360" s="73"/>
      <c r="FV360" s="73"/>
      <c r="FW360" s="73"/>
      <c r="FX360" s="73"/>
      <c r="FY360" s="73"/>
      <c r="FZ360" s="73"/>
      <c r="GA360" s="73"/>
      <c r="GB360" s="73"/>
      <c r="GC360" s="73"/>
      <c r="GD360" s="73"/>
      <c r="GE360" s="73"/>
      <c r="GF360" s="73"/>
      <c r="GG360" s="73"/>
      <c r="GH360" s="73"/>
      <c r="GI360" s="73"/>
      <c r="GJ360" s="73"/>
      <c r="GK360" s="73"/>
      <c r="GL360" s="73"/>
      <c r="GM360" s="73"/>
      <c r="GN360" s="73"/>
      <c r="GO360" s="73"/>
      <c r="GP360" s="73"/>
      <c r="GQ360" s="73"/>
      <c r="GR360" s="73"/>
      <c r="GS360" s="73"/>
      <c r="GT360" s="73"/>
      <c r="GU360" s="73"/>
      <c r="GV360" s="73"/>
      <c r="GW360" s="73"/>
    </row>
    <row r="361" spans="2:205" ht="12.75"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  <c r="BR361" s="73"/>
      <c r="BS361" s="73"/>
      <c r="BT361" s="73"/>
      <c r="BU361" s="73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  <c r="FS361" s="73"/>
      <c r="FT361" s="73"/>
      <c r="FU361" s="73"/>
      <c r="FV361" s="73"/>
      <c r="FW361" s="73"/>
      <c r="FX361" s="73"/>
      <c r="FY361" s="73"/>
      <c r="FZ361" s="73"/>
      <c r="GA361" s="73"/>
      <c r="GB361" s="73"/>
      <c r="GC361" s="73"/>
      <c r="GD361" s="73"/>
      <c r="GE361" s="73"/>
      <c r="GF361" s="73"/>
      <c r="GG361" s="73"/>
      <c r="GH361" s="73"/>
      <c r="GI361" s="73"/>
      <c r="GJ361" s="73"/>
      <c r="GK361" s="73"/>
      <c r="GL361" s="73"/>
      <c r="GM361" s="73"/>
      <c r="GN361" s="73"/>
      <c r="GO361" s="73"/>
      <c r="GP361" s="73"/>
      <c r="GQ361" s="73"/>
      <c r="GR361" s="73"/>
      <c r="GS361" s="73"/>
      <c r="GT361" s="73"/>
      <c r="GU361" s="73"/>
      <c r="GV361" s="73"/>
      <c r="GW361" s="73"/>
    </row>
    <row r="362" spans="2:205" ht="12.75"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  <c r="BR362" s="73"/>
      <c r="BS362" s="73"/>
      <c r="BT362" s="73"/>
      <c r="BU362" s="73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  <c r="FS362" s="73"/>
      <c r="FT362" s="73"/>
      <c r="FU362" s="73"/>
      <c r="FV362" s="73"/>
      <c r="FW362" s="73"/>
      <c r="FX362" s="73"/>
      <c r="FY362" s="73"/>
      <c r="FZ362" s="73"/>
      <c r="GA362" s="73"/>
      <c r="GB362" s="73"/>
      <c r="GC362" s="73"/>
      <c r="GD362" s="73"/>
      <c r="GE362" s="73"/>
      <c r="GF362" s="73"/>
      <c r="GG362" s="73"/>
      <c r="GH362" s="73"/>
      <c r="GI362" s="73"/>
      <c r="GJ362" s="73"/>
      <c r="GK362" s="73"/>
      <c r="GL362" s="73"/>
      <c r="GM362" s="73"/>
      <c r="GN362" s="73"/>
      <c r="GO362" s="73"/>
      <c r="GP362" s="73"/>
      <c r="GQ362" s="73"/>
      <c r="GR362" s="73"/>
      <c r="GS362" s="73"/>
      <c r="GT362" s="73"/>
      <c r="GU362" s="73"/>
      <c r="GV362" s="73"/>
      <c r="GW362" s="73"/>
    </row>
    <row r="363" spans="2:205" ht="12.75"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  <c r="FS363" s="73"/>
      <c r="FT363" s="73"/>
      <c r="FU363" s="73"/>
      <c r="FV363" s="73"/>
      <c r="FW363" s="73"/>
      <c r="FX363" s="73"/>
      <c r="FY363" s="73"/>
      <c r="FZ363" s="73"/>
      <c r="GA363" s="73"/>
      <c r="GB363" s="73"/>
      <c r="GC363" s="73"/>
      <c r="GD363" s="73"/>
      <c r="GE363" s="73"/>
      <c r="GF363" s="73"/>
      <c r="GG363" s="73"/>
      <c r="GH363" s="73"/>
      <c r="GI363" s="73"/>
      <c r="GJ363" s="73"/>
      <c r="GK363" s="73"/>
      <c r="GL363" s="73"/>
      <c r="GM363" s="73"/>
      <c r="GN363" s="73"/>
      <c r="GO363" s="73"/>
      <c r="GP363" s="73"/>
      <c r="GQ363" s="73"/>
      <c r="GR363" s="73"/>
      <c r="GS363" s="73"/>
      <c r="GT363" s="73"/>
      <c r="GU363" s="73"/>
      <c r="GV363" s="73"/>
      <c r="GW363" s="73"/>
    </row>
    <row r="364" spans="2:205" ht="12.75"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  <c r="BR364" s="73"/>
      <c r="BS364" s="73"/>
      <c r="BT364" s="73"/>
      <c r="BU364" s="73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  <c r="FS364" s="73"/>
      <c r="FT364" s="73"/>
      <c r="FU364" s="73"/>
      <c r="FV364" s="73"/>
      <c r="FW364" s="73"/>
      <c r="FX364" s="73"/>
      <c r="FY364" s="73"/>
      <c r="FZ364" s="73"/>
      <c r="GA364" s="73"/>
      <c r="GB364" s="73"/>
      <c r="GC364" s="73"/>
      <c r="GD364" s="73"/>
      <c r="GE364" s="73"/>
      <c r="GF364" s="73"/>
      <c r="GG364" s="73"/>
      <c r="GH364" s="73"/>
      <c r="GI364" s="73"/>
      <c r="GJ364" s="73"/>
      <c r="GK364" s="73"/>
      <c r="GL364" s="73"/>
      <c r="GM364" s="73"/>
      <c r="GN364" s="73"/>
      <c r="GO364" s="73"/>
      <c r="GP364" s="73"/>
      <c r="GQ364" s="73"/>
      <c r="GR364" s="73"/>
      <c r="GS364" s="73"/>
      <c r="GT364" s="73"/>
      <c r="GU364" s="73"/>
      <c r="GV364" s="73"/>
      <c r="GW364" s="73"/>
    </row>
    <row r="365" spans="2:205" ht="12.75"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  <c r="BR365" s="73"/>
      <c r="BS365" s="73"/>
      <c r="BT365" s="73"/>
      <c r="BU365" s="73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  <c r="FS365" s="73"/>
      <c r="FT365" s="73"/>
      <c r="FU365" s="73"/>
      <c r="FV365" s="73"/>
      <c r="FW365" s="73"/>
      <c r="FX365" s="73"/>
      <c r="FY365" s="73"/>
      <c r="FZ365" s="73"/>
      <c r="GA365" s="73"/>
      <c r="GB365" s="73"/>
      <c r="GC365" s="73"/>
      <c r="GD365" s="73"/>
      <c r="GE365" s="73"/>
      <c r="GF365" s="73"/>
      <c r="GG365" s="73"/>
      <c r="GH365" s="73"/>
      <c r="GI365" s="73"/>
      <c r="GJ365" s="73"/>
      <c r="GK365" s="73"/>
      <c r="GL365" s="73"/>
      <c r="GM365" s="73"/>
      <c r="GN365" s="73"/>
      <c r="GO365" s="73"/>
      <c r="GP365" s="73"/>
      <c r="GQ365" s="73"/>
      <c r="GR365" s="73"/>
      <c r="GS365" s="73"/>
      <c r="GT365" s="73"/>
      <c r="GU365" s="73"/>
      <c r="GV365" s="73"/>
      <c r="GW365" s="73"/>
    </row>
    <row r="366" spans="2:205" ht="12.75"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  <c r="BR366" s="73"/>
      <c r="BS366" s="73"/>
      <c r="BT366" s="73"/>
      <c r="BU366" s="73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  <c r="FS366" s="73"/>
      <c r="FT366" s="73"/>
      <c r="FU366" s="73"/>
      <c r="FV366" s="73"/>
      <c r="FW366" s="73"/>
      <c r="FX366" s="73"/>
      <c r="FY366" s="73"/>
      <c r="FZ366" s="73"/>
      <c r="GA366" s="73"/>
      <c r="GB366" s="73"/>
      <c r="GC366" s="73"/>
      <c r="GD366" s="73"/>
      <c r="GE366" s="73"/>
      <c r="GF366" s="73"/>
      <c r="GG366" s="73"/>
      <c r="GH366" s="73"/>
      <c r="GI366" s="73"/>
      <c r="GJ366" s="73"/>
      <c r="GK366" s="73"/>
      <c r="GL366" s="73"/>
      <c r="GM366" s="73"/>
      <c r="GN366" s="73"/>
      <c r="GO366" s="73"/>
      <c r="GP366" s="73"/>
      <c r="GQ366" s="73"/>
      <c r="GR366" s="73"/>
      <c r="GS366" s="73"/>
      <c r="GT366" s="73"/>
      <c r="GU366" s="73"/>
      <c r="GV366" s="73"/>
      <c r="GW366" s="73"/>
    </row>
    <row r="367" spans="2:205" ht="12.75"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  <c r="BR367" s="73"/>
      <c r="BS367" s="73"/>
      <c r="BT367" s="73"/>
      <c r="BU367" s="73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  <c r="FS367" s="73"/>
      <c r="FT367" s="73"/>
      <c r="FU367" s="73"/>
      <c r="FV367" s="73"/>
      <c r="FW367" s="73"/>
      <c r="FX367" s="73"/>
      <c r="FY367" s="73"/>
      <c r="FZ367" s="73"/>
      <c r="GA367" s="73"/>
      <c r="GB367" s="73"/>
      <c r="GC367" s="73"/>
      <c r="GD367" s="73"/>
      <c r="GE367" s="73"/>
      <c r="GF367" s="73"/>
      <c r="GG367" s="73"/>
      <c r="GH367" s="73"/>
      <c r="GI367" s="73"/>
      <c r="GJ367" s="73"/>
      <c r="GK367" s="73"/>
      <c r="GL367" s="73"/>
      <c r="GM367" s="73"/>
      <c r="GN367" s="73"/>
      <c r="GO367" s="73"/>
      <c r="GP367" s="73"/>
      <c r="GQ367" s="73"/>
      <c r="GR367" s="73"/>
      <c r="GS367" s="73"/>
      <c r="GT367" s="73"/>
      <c r="GU367" s="73"/>
      <c r="GV367" s="73"/>
      <c r="GW367" s="73"/>
    </row>
    <row r="368" spans="2:205" ht="12.75"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  <c r="BR368" s="73"/>
      <c r="BS368" s="73"/>
      <c r="BT368" s="73"/>
      <c r="BU368" s="73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  <c r="FS368" s="73"/>
      <c r="FT368" s="73"/>
      <c r="FU368" s="73"/>
      <c r="FV368" s="73"/>
      <c r="FW368" s="73"/>
      <c r="FX368" s="73"/>
      <c r="FY368" s="73"/>
      <c r="FZ368" s="73"/>
      <c r="GA368" s="73"/>
      <c r="GB368" s="73"/>
      <c r="GC368" s="73"/>
      <c r="GD368" s="73"/>
      <c r="GE368" s="73"/>
      <c r="GF368" s="73"/>
      <c r="GG368" s="73"/>
      <c r="GH368" s="73"/>
      <c r="GI368" s="73"/>
      <c r="GJ368" s="73"/>
      <c r="GK368" s="73"/>
      <c r="GL368" s="73"/>
      <c r="GM368" s="73"/>
      <c r="GN368" s="73"/>
      <c r="GO368" s="73"/>
      <c r="GP368" s="73"/>
      <c r="GQ368" s="73"/>
      <c r="GR368" s="73"/>
      <c r="GS368" s="73"/>
      <c r="GT368" s="73"/>
      <c r="GU368" s="73"/>
      <c r="GV368" s="73"/>
      <c r="GW368" s="73"/>
    </row>
    <row r="369" spans="2:205" ht="12.75"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T369" s="73"/>
      <c r="BU369" s="73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  <c r="FS369" s="73"/>
      <c r="FT369" s="73"/>
      <c r="FU369" s="73"/>
      <c r="FV369" s="73"/>
      <c r="FW369" s="73"/>
      <c r="FX369" s="73"/>
      <c r="FY369" s="73"/>
      <c r="FZ369" s="73"/>
      <c r="GA369" s="73"/>
      <c r="GB369" s="73"/>
      <c r="GC369" s="73"/>
      <c r="GD369" s="73"/>
      <c r="GE369" s="73"/>
      <c r="GF369" s="73"/>
      <c r="GG369" s="73"/>
      <c r="GH369" s="73"/>
      <c r="GI369" s="73"/>
      <c r="GJ369" s="73"/>
      <c r="GK369" s="73"/>
      <c r="GL369" s="73"/>
      <c r="GM369" s="73"/>
      <c r="GN369" s="73"/>
      <c r="GO369" s="73"/>
      <c r="GP369" s="73"/>
      <c r="GQ369" s="73"/>
      <c r="GR369" s="73"/>
      <c r="GS369" s="73"/>
      <c r="GT369" s="73"/>
      <c r="GU369" s="73"/>
      <c r="GV369" s="73"/>
      <c r="GW369" s="73"/>
    </row>
    <row r="370" spans="2:205" ht="12.75"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T370" s="73"/>
      <c r="BU370" s="73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  <c r="FS370" s="73"/>
      <c r="FT370" s="73"/>
      <c r="FU370" s="73"/>
      <c r="FV370" s="73"/>
      <c r="FW370" s="73"/>
      <c r="FX370" s="73"/>
      <c r="FY370" s="73"/>
      <c r="FZ370" s="73"/>
      <c r="GA370" s="73"/>
      <c r="GB370" s="73"/>
      <c r="GC370" s="73"/>
      <c r="GD370" s="73"/>
      <c r="GE370" s="73"/>
      <c r="GF370" s="73"/>
      <c r="GG370" s="73"/>
      <c r="GH370" s="73"/>
      <c r="GI370" s="73"/>
      <c r="GJ370" s="73"/>
      <c r="GK370" s="73"/>
      <c r="GL370" s="73"/>
      <c r="GM370" s="73"/>
      <c r="GN370" s="73"/>
      <c r="GO370" s="73"/>
      <c r="GP370" s="73"/>
      <c r="GQ370" s="73"/>
      <c r="GR370" s="73"/>
      <c r="GS370" s="73"/>
      <c r="GT370" s="73"/>
      <c r="GU370" s="73"/>
      <c r="GV370" s="73"/>
      <c r="GW370" s="73"/>
    </row>
    <row r="371" spans="2:205" ht="12.75"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  <c r="FS371" s="73"/>
      <c r="FT371" s="73"/>
      <c r="FU371" s="73"/>
      <c r="FV371" s="73"/>
      <c r="FW371" s="73"/>
      <c r="FX371" s="73"/>
      <c r="FY371" s="73"/>
      <c r="FZ371" s="73"/>
      <c r="GA371" s="73"/>
      <c r="GB371" s="73"/>
      <c r="GC371" s="73"/>
      <c r="GD371" s="73"/>
      <c r="GE371" s="73"/>
      <c r="GF371" s="73"/>
      <c r="GG371" s="73"/>
      <c r="GH371" s="73"/>
      <c r="GI371" s="73"/>
      <c r="GJ371" s="73"/>
      <c r="GK371" s="73"/>
      <c r="GL371" s="73"/>
      <c r="GM371" s="73"/>
      <c r="GN371" s="73"/>
      <c r="GO371" s="73"/>
      <c r="GP371" s="73"/>
      <c r="GQ371" s="73"/>
      <c r="GR371" s="73"/>
      <c r="GS371" s="73"/>
      <c r="GT371" s="73"/>
      <c r="GU371" s="73"/>
      <c r="GV371" s="73"/>
      <c r="GW371" s="73"/>
    </row>
    <row r="372" spans="2:205" ht="12.75"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  <c r="FS372" s="73"/>
      <c r="FT372" s="73"/>
      <c r="FU372" s="73"/>
      <c r="FV372" s="73"/>
      <c r="FW372" s="73"/>
      <c r="FX372" s="73"/>
      <c r="FY372" s="73"/>
      <c r="FZ372" s="73"/>
      <c r="GA372" s="73"/>
      <c r="GB372" s="73"/>
      <c r="GC372" s="73"/>
      <c r="GD372" s="73"/>
      <c r="GE372" s="73"/>
      <c r="GF372" s="73"/>
      <c r="GG372" s="73"/>
      <c r="GH372" s="73"/>
      <c r="GI372" s="73"/>
      <c r="GJ372" s="73"/>
      <c r="GK372" s="73"/>
      <c r="GL372" s="73"/>
      <c r="GM372" s="73"/>
      <c r="GN372" s="73"/>
      <c r="GO372" s="73"/>
      <c r="GP372" s="73"/>
      <c r="GQ372" s="73"/>
      <c r="GR372" s="73"/>
      <c r="GS372" s="73"/>
      <c r="GT372" s="73"/>
      <c r="GU372" s="73"/>
      <c r="GV372" s="73"/>
      <c r="GW372" s="73"/>
    </row>
    <row r="373" spans="2:205" ht="12.75"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  <c r="BR373" s="73"/>
      <c r="BS373" s="73"/>
      <c r="BT373" s="73"/>
      <c r="BU373" s="73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  <c r="FS373" s="73"/>
      <c r="FT373" s="73"/>
      <c r="FU373" s="73"/>
      <c r="FV373" s="73"/>
      <c r="FW373" s="73"/>
      <c r="FX373" s="73"/>
      <c r="FY373" s="73"/>
      <c r="FZ373" s="73"/>
      <c r="GA373" s="73"/>
      <c r="GB373" s="73"/>
      <c r="GC373" s="73"/>
      <c r="GD373" s="73"/>
      <c r="GE373" s="73"/>
      <c r="GF373" s="73"/>
      <c r="GG373" s="73"/>
      <c r="GH373" s="73"/>
      <c r="GI373" s="73"/>
      <c r="GJ373" s="73"/>
      <c r="GK373" s="73"/>
      <c r="GL373" s="73"/>
      <c r="GM373" s="73"/>
      <c r="GN373" s="73"/>
      <c r="GO373" s="73"/>
      <c r="GP373" s="73"/>
      <c r="GQ373" s="73"/>
      <c r="GR373" s="73"/>
      <c r="GS373" s="73"/>
      <c r="GT373" s="73"/>
      <c r="GU373" s="73"/>
      <c r="GV373" s="73"/>
      <c r="GW373" s="73"/>
    </row>
    <row r="374" spans="2:205" ht="12.75"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  <c r="BR374" s="73"/>
      <c r="BS374" s="73"/>
      <c r="BT374" s="73"/>
      <c r="BU374" s="73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  <c r="FS374" s="73"/>
      <c r="FT374" s="73"/>
      <c r="FU374" s="73"/>
      <c r="FV374" s="73"/>
      <c r="FW374" s="73"/>
      <c r="FX374" s="73"/>
      <c r="FY374" s="73"/>
      <c r="FZ374" s="73"/>
      <c r="GA374" s="73"/>
      <c r="GB374" s="73"/>
      <c r="GC374" s="73"/>
      <c r="GD374" s="73"/>
      <c r="GE374" s="73"/>
      <c r="GF374" s="73"/>
      <c r="GG374" s="73"/>
      <c r="GH374" s="73"/>
      <c r="GI374" s="73"/>
      <c r="GJ374" s="73"/>
      <c r="GK374" s="73"/>
      <c r="GL374" s="73"/>
      <c r="GM374" s="73"/>
      <c r="GN374" s="73"/>
      <c r="GO374" s="73"/>
      <c r="GP374" s="73"/>
      <c r="GQ374" s="73"/>
      <c r="GR374" s="73"/>
      <c r="GS374" s="73"/>
      <c r="GT374" s="73"/>
      <c r="GU374" s="73"/>
      <c r="GV374" s="73"/>
      <c r="GW374" s="73"/>
    </row>
    <row r="375" spans="2:205" ht="12.75"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  <c r="FS375" s="73"/>
      <c r="FT375" s="73"/>
      <c r="FU375" s="73"/>
      <c r="FV375" s="73"/>
      <c r="FW375" s="73"/>
      <c r="FX375" s="73"/>
      <c r="FY375" s="73"/>
      <c r="FZ375" s="73"/>
      <c r="GA375" s="73"/>
      <c r="GB375" s="73"/>
      <c r="GC375" s="73"/>
      <c r="GD375" s="73"/>
      <c r="GE375" s="73"/>
      <c r="GF375" s="73"/>
      <c r="GG375" s="73"/>
      <c r="GH375" s="73"/>
      <c r="GI375" s="73"/>
      <c r="GJ375" s="73"/>
      <c r="GK375" s="73"/>
      <c r="GL375" s="73"/>
      <c r="GM375" s="73"/>
      <c r="GN375" s="73"/>
      <c r="GO375" s="73"/>
      <c r="GP375" s="73"/>
      <c r="GQ375" s="73"/>
      <c r="GR375" s="73"/>
      <c r="GS375" s="73"/>
      <c r="GT375" s="73"/>
      <c r="GU375" s="73"/>
      <c r="GV375" s="73"/>
      <c r="GW375" s="73"/>
    </row>
    <row r="376" spans="2:205" ht="12.75"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  <c r="BR376" s="73"/>
      <c r="BS376" s="73"/>
      <c r="BT376" s="73"/>
      <c r="BU376" s="73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  <c r="FS376" s="73"/>
      <c r="FT376" s="73"/>
      <c r="FU376" s="73"/>
      <c r="FV376" s="73"/>
      <c r="FW376" s="73"/>
      <c r="FX376" s="73"/>
      <c r="FY376" s="73"/>
      <c r="FZ376" s="73"/>
      <c r="GA376" s="73"/>
      <c r="GB376" s="73"/>
      <c r="GC376" s="73"/>
      <c r="GD376" s="73"/>
      <c r="GE376" s="73"/>
      <c r="GF376" s="73"/>
      <c r="GG376" s="73"/>
      <c r="GH376" s="73"/>
      <c r="GI376" s="73"/>
      <c r="GJ376" s="73"/>
      <c r="GK376" s="73"/>
      <c r="GL376" s="73"/>
      <c r="GM376" s="73"/>
      <c r="GN376" s="73"/>
      <c r="GO376" s="73"/>
      <c r="GP376" s="73"/>
      <c r="GQ376" s="73"/>
      <c r="GR376" s="73"/>
      <c r="GS376" s="73"/>
      <c r="GT376" s="73"/>
      <c r="GU376" s="73"/>
      <c r="GV376" s="73"/>
      <c r="GW376" s="73"/>
    </row>
    <row r="377" spans="2:205" ht="12.75"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  <c r="BR377" s="73"/>
      <c r="BS377" s="73"/>
      <c r="BT377" s="73"/>
      <c r="BU377" s="73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  <c r="FS377" s="73"/>
      <c r="FT377" s="73"/>
      <c r="FU377" s="73"/>
      <c r="FV377" s="73"/>
      <c r="FW377" s="73"/>
      <c r="FX377" s="73"/>
      <c r="FY377" s="73"/>
      <c r="FZ377" s="73"/>
      <c r="GA377" s="73"/>
      <c r="GB377" s="73"/>
      <c r="GC377" s="73"/>
      <c r="GD377" s="73"/>
      <c r="GE377" s="73"/>
      <c r="GF377" s="73"/>
      <c r="GG377" s="73"/>
      <c r="GH377" s="73"/>
      <c r="GI377" s="73"/>
      <c r="GJ377" s="73"/>
      <c r="GK377" s="73"/>
      <c r="GL377" s="73"/>
      <c r="GM377" s="73"/>
      <c r="GN377" s="73"/>
      <c r="GO377" s="73"/>
      <c r="GP377" s="73"/>
      <c r="GQ377" s="73"/>
      <c r="GR377" s="73"/>
      <c r="GS377" s="73"/>
      <c r="GT377" s="73"/>
      <c r="GU377" s="73"/>
      <c r="GV377" s="73"/>
      <c r="GW377" s="73"/>
    </row>
    <row r="378" spans="2:205" ht="12.75"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  <c r="BT378" s="73"/>
      <c r="BU378" s="73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  <c r="FS378" s="73"/>
      <c r="FT378" s="73"/>
      <c r="FU378" s="73"/>
      <c r="FV378" s="73"/>
      <c r="FW378" s="73"/>
      <c r="FX378" s="73"/>
      <c r="FY378" s="73"/>
      <c r="FZ378" s="73"/>
      <c r="GA378" s="73"/>
      <c r="GB378" s="73"/>
      <c r="GC378" s="73"/>
      <c r="GD378" s="73"/>
      <c r="GE378" s="73"/>
      <c r="GF378" s="73"/>
      <c r="GG378" s="73"/>
      <c r="GH378" s="73"/>
      <c r="GI378" s="73"/>
      <c r="GJ378" s="73"/>
      <c r="GK378" s="73"/>
      <c r="GL378" s="73"/>
      <c r="GM378" s="73"/>
      <c r="GN378" s="73"/>
      <c r="GO378" s="73"/>
      <c r="GP378" s="73"/>
      <c r="GQ378" s="73"/>
      <c r="GR378" s="73"/>
      <c r="GS378" s="73"/>
      <c r="GT378" s="73"/>
      <c r="GU378" s="73"/>
      <c r="GV378" s="73"/>
      <c r="GW378" s="73"/>
    </row>
    <row r="379" spans="2:205" ht="12.75"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  <c r="FS379" s="73"/>
      <c r="FT379" s="73"/>
      <c r="FU379" s="73"/>
      <c r="FV379" s="73"/>
      <c r="FW379" s="73"/>
      <c r="FX379" s="73"/>
      <c r="FY379" s="73"/>
      <c r="FZ379" s="73"/>
      <c r="GA379" s="73"/>
      <c r="GB379" s="73"/>
      <c r="GC379" s="73"/>
      <c r="GD379" s="73"/>
      <c r="GE379" s="73"/>
      <c r="GF379" s="73"/>
      <c r="GG379" s="73"/>
      <c r="GH379" s="73"/>
      <c r="GI379" s="73"/>
      <c r="GJ379" s="73"/>
      <c r="GK379" s="73"/>
      <c r="GL379" s="73"/>
      <c r="GM379" s="73"/>
      <c r="GN379" s="73"/>
      <c r="GO379" s="73"/>
      <c r="GP379" s="73"/>
      <c r="GQ379" s="73"/>
      <c r="GR379" s="73"/>
      <c r="GS379" s="73"/>
      <c r="GT379" s="73"/>
      <c r="GU379" s="73"/>
      <c r="GV379" s="73"/>
      <c r="GW379" s="73"/>
    </row>
    <row r="380" spans="2:205" ht="12.75"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  <c r="BR380" s="73"/>
      <c r="BS380" s="73"/>
      <c r="BT380" s="73"/>
      <c r="BU380" s="73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  <c r="FS380" s="73"/>
      <c r="FT380" s="73"/>
      <c r="FU380" s="73"/>
      <c r="FV380" s="73"/>
      <c r="FW380" s="73"/>
      <c r="FX380" s="73"/>
      <c r="FY380" s="73"/>
      <c r="FZ380" s="73"/>
      <c r="GA380" s="73"/>
      <c r="GB380" s="73"/>
      <c r="GC380" s="73"/>
      <c r="GD380" s="73"/>
      <c r="GE380" s="73"/>
      <c r="GF380" s="73"/>
      <c r="GG380" s="73"/>
      <c r="GH380" s="73"/>
      <c r="GI380" s="73"/>
      <c r="GJ380" s="73"/>
      <c r="GK380" s="73"/>
      <c r="GL380" s="73"/>
      <c r="GM380" s="73"/>
      <c r="GN380" s="73"/>
      <c r="GO380" s="73"/>
      <c r="GP380" s="73"/>
      <c r="GQ380" s="73"/>
      <c r="GR380" s="73"/>
      <c r="GS380" s="73"/>
      <c r="GT380" s="73"/>
      <c r="GU380" s="73"/>
      <c r="GV380" s="73"/>
      <c r="GW380" s="73"/>
    </row>
    <row r="381" spans="2:205" ht="12.75"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  <c r="FS381" s="73"/>
      <c r="FT381" s="73"/>
      <c r="FU381" s="73"/>
      <c r="FV381" s="73"/>
      <c r="FW381" s="73"/>
      <c r="FX381" s="73"/>
      <c r="FY381" s="73"/>
      <c r="FZ381" s="73"/>
      <c r="GA381" s="73"/>
      <c r="GB381" s="73"/>
      <c r="GC381" s="73"/>
      <c r="GD381" s="73"/>
      <c r="GE381" s="73"/>
      <c r="GF381" s="73"/>
      <c r="GG381" s="73"/>
      <c r="GH381" s="73"/>
      <c r="GI381" s="73"/>
      <c r="GJ381" s="73"/>
      <c r="GK381" s="73"/>
      <c r="GL381" s="73"/>
      <c r="GM381" s="73"/>
      <c r="GN381" s="73"/>
      <c r="GO381" s="73"/>
      <c r="GP381" s="73"/>
      <c r="GQ381" s="73"/>
      <c r="GR381" s="73"/>
      <c r="GS381" s="73"/>
      <c r="GT381" s="73"/>
      <c r="GU381" s="73"/>
      <c r="GV381" s="73"/>
      <c r="GW381" s="73"/>
    </row>
    <row r="382" spans="2:205" ht="12.75"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  <c r="FS382" s="73"/>
      <c r="FT382" s="73"/>
      <c r="FU382" s="73"/>
      <c r="FV382" s="73"/>
      <c r="FW382" s="73"/>
      <c r="FX382" s="73"/>
      <c r="FY382" s="73"/>
      <c r="FZ382" s="73"/>
      <c r="GA382" s="73"/>
      <c r="GB382" s="73"/>
      <c r="GC382" s="73"/>
      <c r="GD382" s="73"/>
      <c r="GE382" s="73"/>
      <c r="GF382" s="73"/>
      <c r="GG382" s="73"/>
      <c r="GH382" s="73"/>
      <c r="GI382" s="73"/>
      <c r="GJ382" s="73"/>
      <c r="GK382" s="73"/>
      <c r="GL382" s="73"/>
      <c r="GM382" s="73"/>
      <c r="GN382" s="73"/>
      <c r="GO382" s="73"/>
      <c r="GP382" s="73"/>
      <c r="GQ382" s="73"/>
      <c r="GR382" s="73"/>
      <c r="GS382" s="73"/>
      <c r="GT382" s="73"/>
      <c r="GU382" s="73"/>
      <c r="GV382" s="73"/>
      <c r="GW382" s="73"/>
    </row>
    <row r="383" spans="2:205" ht="12.75"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  <c r="FS383" s="73"/>
      <c r="FT383" s="73"/>
      <c r="FU383" s="73"/>
      <c r="FV383" s="73"/>
      <c r="FW383" s="73"/>
      <c r="FX383" s="73"/>
      <c r="FY383" s="73"/>
      <c r="FZ383" s="73"/>
      <c r="GA383" s="73"/>
      <c r="GB383" s="73"/>
      <c r="GC383" s="73"/>
      <c r="GD383" s="73"/>
      <c r="GE383" s="73"/>
      <c r="GF383" s="73"/>
      <c r="GG383" s="73"/>
      <c r="GH383" s="73"/>
      <c r="GI383" s="73"/>
      <c r="GJ383" s="73"/>
      <c r="GK383" s="73"/>
      <c r="GL383" s="73"/>
      <c r="GM383" s="73"/>
      <c r="GN383" s="73"/>
      <c r="GO383" s="73"/>
      <c r="GP383" s="73"/>
      <c r="GQ383" s="73"/>
      <c r="GR383" s="73"/>
      <c r="GS383" s="73"/>
      <c r="GT383" s="73"/>
      <c r="GU383" s="73"/>
      <c r="GV383" s="73"/>
      <c r="GW383" s="73"/>
    </row>
    <row r="384" spans="2:205" ht="12.75"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  <c r="FS384" s="73"/>
      <c r="FT384" s="73"/>
      <c r="FU384" s="73"/>
      <c r="FV384" s="73"/>
      <c r="FW384" s="73"/>
      <c r="FX384" s="73"/>
      <c r="FY384" s="73"/>
      <c r="FZ384" s="73"/>
      <c r="GA384" s="73"/>
      <c r="GB384" s="73"/>
      <c r="GC384" s="73"/>
      <c r="GD384" s="73"/>
      <c r="GE384" s="73"/>
      <c r="GF384" s="73"/>
      <c r="GG384" s="73"/>
      <c r="GH384" s="73"/>
      <c r="GI384" s="73"/>
      <c r="GJ384" s="73"/>
      <c r="GK384" s="73"/>
      <c r="GL384" s="73"/>
      <c r="GM384" s="73"/>
      <c r="GN384" s="73"/>
      <c r="GO384" s="73"/>
      <c r="GP384" s="73"/>
      <c r="GQ384" s="73"/>
      <c r="GR384" s="73"/>
      <c r="GS384" s="73"/>
      <c r="GT384" s="73"/>
      <c r="GU384" s="73"/>
      <c r="GV384" s="73"/>
      <c r="GW384" s="73"/>
    </row>
    <row r="385" spans="2:205" ht="12.75"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  <c r="FS385" s="73"/>
      <c r="FT385" s="73"/>
      <c r="FU385" s="73"/>
      <c r="FV385" s="73"/>
      <c r="FW385" s="73"/>
      <c r="FX385" s="73"/>
      <c r="FY385" s="73"/>
      <c r="FZ385" s="73"/>
      <c r="GA385" s="73"/>
      <c r="GB385" s="73"/>
      <c r="GC385" s="73"/>
      <c r="GD385" s="73"/>
      <c r="GE385" s="73"/>
      <c r="GF385" s="73"/>
      <c r="GG385" s="73"/>
      <c r="GH385" s="73"/>
      <c r="GI385" s="73"/>
      <c r="GJ385" s="73"/>
      <c r="GK385" s="73"/>
      <c r="GL385" s="73"/>
      <c r="GM385" s="73"/>
      <c r="GN385" s="73"/>
      <c r="GO385" s="73"/>
      <c r="GP385" s="73"/>
      <c r="GQ385" s="73"/>
      <c r="GR385" s="73"/>
      <c r="GS385" s="73"/>
      <c r="GT385" s="73"/>
      <c r="GU385" s="73"/>
      <c r="GV385" s="73"/>
      <c r="GW385" s="73"/>
    </row>
    <row r="386" spans="2:205" ht="12.75"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  <c r="FS386" s="73"/>
      <c r="FT386" s="73"/>
      <c r="FU386" s="73"/>
      <c r="FV386" s="73"/>
      <c r="FW386" s="73"/>
      <c r="FX386" s="73"/>
      <c r="FY386" s="73"/>
      <c r="FZ386" s="73"/>
      <c r="GA386" s="73"/>
      <c r="GB386" s="73"/>
      <c r="GC386" s="73"/>
      <c r="GD386" s="73"/>
      <c r="GE386" s="73"/>
      <c r="GF386" s="73"/>
      <c r="GG386" s="73"/>
      <c r="GH386" s="73"/>
      <c r="GI386" s="73"/>
      <c r="GJ386" s="73"/>
      <c r="GK386" s="73"/>
      <c r="GL386" s="73"/>
      <c r="GM386" s="73"/>
      <c r="GN386" s="73"/>
      <c r="GO386" s="73"/>
      <c r="GP386" s="73"/>
      <c r="GQ386" s="73"/>
      <c r="GR386" s="73"/>
      <c r="GS386" s="73"/>
      <c r="GT386" s="73"/>
      <c r="GU386" s="73"/>
      <c r="GV386" s="73"/>
      <c r="GW386" s="73"/>
    </row>
    <row r="387" spans="2:205" ht="12.75"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  <c r="FS387" s="73"/>
      <c r="FT387" s="73"/>
      <c r="FU387" s="73"/>
      <c r="FV387" s="73"/>
      <c r="FW387" s="73"/>
      <c r="FX387" s="73"/>
      <c r="FY387" s="73"/>
      <c r="FZ387" s="73"/>
      <c r="GA387" s="73"/>
      <c r="GB387" s="73"/>
      <c r="GC387" s="73"/>
      <c r="GD387" s="73"/>
      <c r="GE387" s="73"/>
      <c r="GF387" s="73"/>
      <c r="GG387" s="73"/>
      <c r="GH387" s="73"/>
      <c r="GI387" s="73"/>
      <c r="GJ387" s="73"/>
      <c r="GK387" s="73"/>
      <c r="GL387" s="73"/>
      <c r="GM387" s="73"/>
      <c r="GN387" s="73"/>
      <c r="GO387" s="73"/>
      <c r="GP387" s="73"/>
      <c r="GQ387" s="73"/>
      <c r="GR387" s="73"/>
      <c r="GS387" s="73"/>
      <c r="GT387" s="73"/>
      <c r="GU387" s="73"/>
      <c r="GV387" s="73"/>
      <c r="GW387" s="73"/>
    </row>
    <row r="388" spans="2:205" ht="12.75"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  <c r="FS388" s="73"/>
      <c r="FT388" s="73"/>
      <c r="FU388" s="73"/>
      <c r="FV388" s="73"/>
      <c r="FW388" s="73"/>
      <c r="FX388" s="73"/>
      <c r="FY388" s="73"/>
      <c r="FZ388" s="73"/>
      <c r="GA388" s="73"/>
      <c r="GB388" s="73"/>
      <c r="GC388" s="73"/>
      <c r="GD388" s="73"/>
      <c r="GE388" s="73"/>
      <c r="GF388" s="73"/>
      <c r="GG388" s="73"/>
      <c r="GH388" s="73"/>
      <c r="GI388" s="73"/>
      <c r="GJ388" s="73"/>
      <c r="GK388" s="73"/>
      <c r="GL388" s="73"/>
      <c r="GM388" s="73"/>
      <c r="GN388" s="73"/>
      <c r="GO388" s="73"/>
      <c r="GP388" s="73"/>
      <c r="GQ388" s="73"/>
      <c r="GR388" s="73"/>
      <c r="GS388" s="73"/>
      <c r="GT388" s="73"/>
      <c r="GU388" s="73"/>
      <c r="GV388" s="73"/>
      <c r="GW388" s="73"/>
    </row>
    <row r="389" spans="2:205" ht="12.75"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  <c r="FS389" s="73"/>
      <c r="FT389" s="73"/>
      <c r="FU389" s="73"/>
      <c r="FV389" s="73"/>
      <c r="FW389" s="73"/>
      <c r="FX389" s="73"/>
      <c r="FY389" s="73"/>
      <c r="FZ389" s="73"/>
      <c r="GA389" s="73"/>
      <c r="GB389" s="73"/>
      <c r="GC389" s="73"/>
      <c r="GD389" s="73"/>
      <c r="GE389" s="73"/>
      <c r="GF389" s="73"/>
      <c r="GG389" s="73"/>
      <c r="GH389" s="73"/>
      <c r="GI389" s="73"/>
      <c r="GJ389" s="73"/>
      <c r="GK389" s="73"/>
      <c r="GL389" s="73"/>
      <c r="GM389" s="73"/>
      <c r="GN389" s="73"/>
      <c r="GO389" s="73"/>
      <c r="GP389" s="73"/>
      <c r="GQ389" s="73"/>
      <c r="GR389" s="73"/>
      <c r="GS389" s="73"/>
      <c r="GT389" s="73"/>
      <c r="GU389" s="73"/>
      <c r="GV389" s="73"/>
      <c r="GW389" s="73"/>
    </row>
    <row r="390" spans="2:205" ht="12.75"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  <c r="FS390" s="73"/>
      <c r="FT390" s="73"/>
      <c r="FU390" s="73"/>
      <c r="FV390" s="73"/>
      <c r="FW390" s="73"/>
      <c r="FX390" s="73"/>
      <c r="FY390" s="73"/>
      <c r="FZ390" s="73"/>
      <c r="GA390" s="73"/>
      <c r="GB390" s="73"/>
      <c r="GC390" s="73"/>
      <c r="GD390" s="73"/>
      <c r="GE390" s="73"/>
      <c r="GF390" s="73"/>
      <c r="GG390" s="73"/>
      <c r="GH390" s="73"/>
      <c r="GI390" s="73"/>
      <c r="GJ390" s="73"/>
      <c r="GK390" s="73"/>
      <c r="GL390" s="73"/>
      <c r="GM390" s="73"/>
      <c r="GN390" s="73"/>
      <c r="GO390" s="73"/>
      <c r="GP390" s="73"/>
      <c r="GQ390" s="73"/>
      <c r="GR390" s="73"/>
      <c r="GS390" s="73"/>
      <c r="GT390" s="73"/>
      <c r="GU390" s="73"/>
      <c r="GV390" s="73"/>
      <c r="GW390" s="73"/>
    </row>
    <row r="391" spans="2:205" ht="12.75"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  <c r="FS391" s="73"/>
      <c r="FT391" s="73"/>
      <c r="FU391" s="73"/>
      <c r="FV391" s="73"/>
      <c r="FW391" s="73"/>
      <c r="FX391" s="73"/>
      <c r="FY391" s="73"/>
      <c r="FZ391" s="73"/>
      <c r="GA391" s="73"/>
      <c r="GB391" s="73"/>
      <c r="GC391" s="73"/>
      <c r="GD391" s="73"/>
      <c r="GE391" s="73"/>
      <c r="GF391" s="73"/>
      <c r="GG391" s="73"/>
      <c r="GH391" s="73"/>
      <c r="GI391" s="73"/>
      <c r="GJ391" s="73"/>
      <c r="GK391" s="73"/>
      <c r="GL391" s="73"/>
      <c r="GM391" s="73"/>
      <c r="GN391" s="73"/>
      <c r="GO391" s="73"/>
      <c r="GP391" s="73"/>
      <c r="GQ391" s="73"/>
      <c r="GR391" s="73"/>
      <c r="GS391" s="73"/>
      <c r="GT391" s="73"/>
      <c r="GU391" s="73"/>
      <c r="GV391" s="73"/>
      <c r="GW391" s="73"/>
    </row>
    <row r="392" spans="2:205" ht="12.75"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  <c r="FS392" s="73"/>
      <c r="FT392" s="73"/>
      <c r="FU392" s="73"/>
      <c r="FV392" s="73"/>
      <c r="FW392" s="73"/>
      <c r="FX392" s="73"/>
      <c r="FY392" s="73"/>
      <c r="FZ392" s="73"/>
      <c r="GA392" s="73"/>
      <c r="GB392" s="73"/>
      <c r="GC392" s="73"/>
      <c r="GD392" s="73"/>
      <c r="GE392" s="73"/>
      <c r="GF392" s="73"/>
      <c r="GG392" s="73"/>
      <c r="GH392" s="73"/>
      <c r="GI392" s="73"/>
      <c r="GJ392" s="73"/>
      <c r="GK392" s="73"/>
      <c r="GL392" s="73"/>
      <c r="GM392" s="73"/>
      <c r="GN392" s="73"/>
      <c r="GO392" s="73"/>
      <c r="GP392" s="73"/>
      <c r="GQ392" s="73"/>
      <c r="GR392" s="73"/>
      <c r="GS392" s="73"/>
      <c r="GT392" s="73"/>
      <c r="GU392" s="73"/>
      <c r="GV392" s="73"/>
      <c r="GW392" s="73"/>
    </row>
    <row r="393" spans="2:205" ht="12.75"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  <c r="BN393" s="73"/>
      <c r="BO393" s="73"/>
      <c r="BP393" s="73"/>
      <c r="BQ393" s="73"/>
      <c r="BR393" s="73"/>
      <c r="BS393" s="73"/>
      <c r="BT393" s="73"/>
      <c r="BU393" s="73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  <c r="FS393" s="73"/>
      <c r="FT393" s="73"/>
      <c r="FU393" s="73"/>
      <c r="FV393" s="73"/>
      <c r="FW393" s="73"/>
      <c r="FX393" s="73"/>
      <c r="FY393" s="73"/>
      <c r="FZ393" s="73"/>
      <c r="GA393" s="73"/>
      <c r="GB393" s="73"/>
      <c r="GC393" s="73"/>
      <c r="GD393" s="73"/>
      <c r="GE393" s="73"/>
      <c r="GF393" s="73"/>
      <c r="GG393" s="73"/>
      <c r="GH393" s="73"/>
      <c r="GI393" s="73"/>
      <c r="GJ393" s="73"/>
      <c r="GK393" s="73"/>
      <c r="GL393" s="73"/>
      <c r="GM393" s="73"/>
      <c r="GN393" s="73"/>
      <c r="GO393" s="73"/>
      <c r="GP393" s="73"/>
      <c r="GQ393" s="73"/>
      <c r="GR393" s="73"/>
      <c r="GS393" s="73"/>
      <c r="GT393" s="73"/>
      <c r="GU393" s="73"/>
      <c r="GV393" s="73"/>
      <c r="GW393" s="73"/>
    </row>
    <row r="394" spans="2:205" ht="12.75"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  <c r="BR394" s="73"/>
      <c r="BS394" s="73"/>
      <c r="BT394" s="73"/>
      <c r="BU394" s="73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  <c r="FS394" s="73"/>
      <c r="FT394" s="73"/>
      <c r="FU394" s="73"/>
      <c r="FV394" s="73"/>
      <c r="FW394" s="73"/>
      <c r="FX394" s="73"/>
      <c r="FY394" s="73"/>
      <c r="FZ394" s="73"/>
      <c r="GA394" s="73"/>
      <c r="GB394" s="73"/>
      <c r="GC394" s="73"/>
      <c r="GD394" s="73"/>
      <c r="GE394" s="73"/>
      <c r="GF394" s="73"/>
      <c r="GG394" s="73"/>
      <c r="GH394" s="73"/>
      <c r="GI394" s="73"/>
      <c r="GJ394" s="73"/>
      <c r="GK394" s="73"/>
      <c r="GL394" s="73"/>
      <c r="GM394" s="73"/>
      <c r="GN394" s="73"/>
      <c r="GO394" s="73"/>
      <c r="GP394" s="73"/>
      <c r="GQ394" s="73"/>
      <c r="GR394" s="73"/>
      <c r="GS394" s="73"/>
      <c r="GT394" s="73"/>
      <c r="GU394" s="73"/>
      <c r="GV394" s="73"/>
      <c r="GW394" s="73"/>
    </row>
    <row r="395" spans="2:205" ht="12.75"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  <c r="BR395" s="73"/>
      <c r="BS395" s="73"/>
      <c r="BT395" s="73"/>
      <c r="BU395" s="73"/>
      <c r="BV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  <c r="FS395" s="73"/>
      <c r="FT395" s="73"/>
      <c r="FU395" s="73"/>
      <c r="FV395" s="73"/>
      <c r="FW395" s="73"/>
      <c r="FX395" s="73"/>
      <c r="FY395" s="73"/>
      <c r="FZ395" s="73"/>
      <c r="GA395" s="73"/>
      <c r="GB395" s="73"/>
      <c r="GC395" s="73"/>
      <c r="GD395" s="73"/>
      <c r="GE395" s="73"/>
      <c r="GF395" s="73"/>
      <c r="GG395" s="73"/>
      <c r="GH395" s="73"/>
      <c r="GI395" s="73"/>
      <c r="GJ395" s="73"/>
      <c r="GK395" s="73"/>
      <c r="GL395" s="73"/>
      <c r="GM395" s="73"/>
      <c r="GN395" s="73"/>
      <c r="GO395" s="73"/>
      <c r="GP395" s="73"/>
      <c r="GQ395" s="73"/>
      <c r="GR395" s="73"/>
      <c r="GS395" s="73"/>
      <c r="GT395" s="73"/>
      <c r="GU395" s="73"/>
      <c r="GV395" s="73"/>
      <c r="GW395" s="73"/>
    </row>
    <row r="396" spans="2:205" ht="12.75"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  <c r="FS396" s="73"/>
      <c r="FT396" s="73"/>
      <c r="FU396" s="73"/>
      <c r="FV396" s="73"/>
      <c r="FW396" s="73"/>
      <c r="FX396" s="73"/>
      <c r="FY396" s="73"/>
      <c r="FZ396" s="73"/>
      <c r="GA396" s="73"/>
      <c r="GB396" s="73"/>
      <c r="GC396" s="73"/>
      <c r="GD396" s="73"/>
      <c r="GE396" s="73"/>
      <c r="GF396" s="73"/>
      <c r="GG396" s="73"/>
      <c r="GH396" s="73"/>
      <c r="GI396" s="73"/>
      <c r="GJ396" s="73"/>
      <c r="GK396" s="73"/>
      <c r="GL396" s="73"/>
      <c r="GM396" s="73"/>
      <c r="GN396" s="73"/>
      <c r="GO396" s="73"/>
      <c r="GP396" s="73"/>
      <c r="GQ396" s="73"/>
      <c r="GR396" s="73"/>
      <c r="GS396" s="73"/>
      <c r="GT396" s="73"/>
      <c r="GU396" s="73"/>
      <c r="GV396" s="73"/>
      <c r="GW396" s="73"/>
    </row>
    <row r="397" spans="2:205" ht="12.75"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T397" s="73"/>
      <c r="BU397" s="73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  <c r="FS397" s="73"/>
      <c r="FT397" s="73"/>
      <c r="FU397" s="73"/>
      <c r="FV397" s="73"/>
      <c r="FW397" s="73"/>
      <c r="FX397" s="73"/>
      <c r="FY397" s="73"/>
      <c r="FZ397" s="73"/>
      <c r="GA397" s="73"/>
      <c r="GB397" s="73"/>
      <c r="GC397" s="73"/>
      <c r="GD397" s="73"/>
      <c r="GE397" s="73"/>
      <c r="GF397" s="73"/>
      <c r="GG397" s="73"/>
      <c r="GH397" s="73"/>
      <c r="GI397" s="73"/>
      <c r="GJ397" s="73"/>
      <c r="GK397" s="73"/>
      <c r="GL397" s="73"/>
      <c r="GM397" s="73"/>
      <c r="GN397" s="73"/>
      <c r="GO397" s="73"/>
      <c r="GP397" s="73"/>
      <c r="GQ397" s="73"/>
      <c r="GR397" s="73"/>
      <c r="GS397" s="73"/>
      <c r="GT397" s="73"/>
      <c r="GU397" s="73"/>
      <c r="GV397" s="73"/>
      <c r="GW397" s="73"/>
    </row>
    <row r="398" spans="2:205" ht="12.75"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  <c r="BN398" s="73"/>
      <c r="BO398" s="73"/>
      <c r="BP398" s="73"/>
      <c r="BQ398" s="73"/>
      <c r="BR398" s="73"/>
      <c r="BS398" s="73"/>
      <c r="BT398" s="73"/>
      <c r="BU398" s="73"/>
      <c r="BV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  <c r="FS398" s="73"/>
      <c r="FT398" s="73"/>
      <c r="FU398" s="73"/>
      <c r="FV398" s="73"/>
      <c r="FW398" s="73"/>
      <c r="FX398" s="73"/>
      <c r="FY398" s="73"/>
      <c r="FZ398" s="73"/>
      <c r="GA398" s="73"/>
      <c r="GB398" s="73"/>
      <c r="GC398" s="73"/>
      <c r="GD398" s="73"/>
      <c r="GE398" s="73"/>
      <c r="GF398" s="73"/>
      <c r="GG398" s="73"/>
      <c r="GH398" s="73"/>
      <c r="GI398" s="73"/>
      <c r="GJ398" s="73"/>
      <c r="GK398" s="73"/>
      <c r="GL398" s="73"/>
      <c r="GM398" s="73"/>
      <c r="GN398" s="73"/>
      <c r="GO398" s="73"/>
      <c r="GP398" s="73"/>
      <c r="GQ398" s="73"/>
      <c r="GR398" s="73"/>
      <c r="GS398" s="73"/>
      <c r="GT398" s="73"/>
      <c r="GU398" s="73"/>
      <c r="GV398" s="73"/>
      <c r="GW398" s="73"/>
    </row>
    <row r="399" spans="2:205" ht="12.75"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  <c r="BN399" s="73"/>
      <c r="BO399" s="73"/>
      <c r="BP399" s="73"/>
      <c r="BQ399" s="73"/>
      <c r="BR399" s="73"/>
      <c r="BS399" s="73"/>
      <c r="BT399" s="73"/>
      <c r="BU399" s="73"/>
      <c r="BV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  <c r="FS399" s="73"/>
      <c r="FT399" s="73"/>
      <c r="FU399" s="73"/>
      <c r="FV399" s="73"/>
      <c r="FW399" s="73"/>
      <c r="FX399" s="73"/>
      <c r="FY399" s="73"/>
      <c r="FZ399" s="73"/>
      <c r="GA399" s="73"/>
      <c r="GB399" s="73"/>
      <c r="GC399" s="73"/>
      <c r="GD399" s="73"/>
      <c r="GE399" s="73"/>
      <c r="GF399" s="73"/>
      <c r="GG399" s="73"/>
      <c r="GH399" s="73"/>
      <c r="GI399" s="73"/>
      <c r="GJ399" s="73"/>
      <c r="GK399" s="73"/>
      <c r="GL399" s="73"/>
      <c r="GM399" s="73"/>
      <c r="GN399" s="73"/>
      <c r="GO399" s="73"/>
      <c r="GP399" s="73"/>
      <c r="GQ399" s="73"/>
      <c r="GR399" s="73"/>
      <c r="GS399" s="73"/>
      <c r="GT399" s="73"/>
      <c r="GU399" s="73"/>
      <c r="GV399" s="73"/>
      <c r="GW399" s="73"/>
    </row>
    <row r="400" spans="2:205" ht="12.75"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  <c r="BR400" s="73"/>
      <c r="BS400" s="73"/>
      <c r="BT400" s="73"/>
      <c r="BU400" s="73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  <c r="FS400" s="73"/>
      <c r="FT400" s="73"/>
      <c r="FU400" s="73"/>
      <c r="FV400" s="73"/>
      <c r="FW400" s="73"/>
      <c r="FX400" s="73"/>
      <c r="FY400" s="73"/>
      <c r="FZ400" s="73"/>
      <c r="GA400" s="73"/>
      <c r="GB400" s="73"/>
      <c r="GC400" s="73"/>
      <c r="GD400" s="73"/>
      <c r="GE400" s="73"/>
      <c r="GF400" s="73"/>
      <c r="GG400" s="73"/>
      <c r="GH400" s="73"/>
      <c r="GI400" s="73"/>
      <c r="GJ400" s="73"/>
      <c r="GK400" s="73"/>
      <c r="GL400" s="73"/>
      <c r="GM400" s="73"/>
      <c r="GN400" s="73"/>
      <c r="GO400" s="73"/>
      <c r="GP400" s="73"/>
      <c r="GQ400" s="73"/>
      <c r="GR400" s="73"/>
      <c r="GS400" s="73"/>
      <c r="GT400" s="73"/>
      <c r="GU400" s="73"/>
      <c r="GV400" s="73"/>
      <c r="GW400" s="73"/>
    </row>
    <row r="401" spans="2:205" ht="12.75"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  <c r="BN401" s="73"/>
      <c r="BO401" s="73"/>
      <c r="BP401" s="73"/>
      <c r="BQ401" s="73"/>
      <c r="BR401" s="73"/>
      <c r="BS401" s="73"/>
      <c r="BT401" s="73"/>
      <c r="BU401" s="73"/>
      <c r="BV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  <c r="FS401" s="73"/>
      <c r="FT401" s="73"/>
      <c r="FU401" s="73"/>
      <c r="FV401" s="73"/>
      <c r="FW401" s="73"/>
      <c r="FX401" s="73"/>
      <c r="FY401" s="73"/>
      <c r="FZ401" s="73"/>
      <c r="GA401" s="73"/>
      <c r="GB401" s="73"/>
      <c r="GC401" s="73"/>
      <c r="GD401" s="73"/>
      <c r="GE401" s="73"/>
      <c r="GF401" s="73"/>
      <c r="GG401" s="73"/>
      <c r="GH401" s="73"/>
      <c r="GI401" s="73"/>
      <c r="GJ401" s="73"/>
      <c r="GK401" s="73"/>
      <c r="GL401" s="73"/>
      <c r="GM401" s="73"/>
      <c r="GN401" s="73"/>
      <c r="GO401" s="73"/>
      <c r="GP401" s="73"/>
      <c r="GQ401" s="73"/>
      <c r="GR401" s="73"/>
      <c r="GS401" s="73"/>
      <c r="GT401" s="73"/>
      <c r="GU401" s="73"/>
      <c r="GV401" s="73"/>
      <c r="GW401" s="73"/>
    </row>
    <row r="402" spans="2:205" ht="12.75"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T402" s="73"/>
      <c r="BU402" s="73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  <c r="FS402" s="73"/>
      <c r="FT402" s="73"/>
      <c r="FU402" s="73"/>
      <c r="FV402" s="73"/>
      <c r="FW402" s="73"/>
      <c r="FX402" s="73"/>
      <c r="FY402" s="73"/>
      <c r="FZ402" s="73"/>
      <c r="GA402" s="73"/>
      <c r="GB402" s="73"/>
      <c r="GC402" s="73"/>
      <c r="GD402" s="73"/>
      <c r="GE402" s="73"/>
      <c r="GF402" s="73"/>
      <c r="GG402" s="73"/>
      <c r="GH402" s="73"/>
      <c r="GI402" s="73"/>
      <c r="GJ402" s="73"/>
      <c r="GK402" s="73"/>
      <c r="GL402" s="73"/>
      <c r="GM402" s="73"/>
      <c r="GN402" s="73"/>
      <c r="GO402" s="73"/>
      <c r="GP402" s="73"/>
      <c r="GQ402" s="73"/>
      <c r="GR402" s="73"/>
      <c r="GS402" s="73"/>
      <c r="GT402" s="73"/>
      <c r="GU402" s="73"/>
      <c r="GV402" s="73"/>
      <c r="GW402" s="73"/>
    </row>
    <row r="403" spans="2:205" ht="12.75"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  <c r="BR403" s="73"/>
      <c r="BS403" s="73"/>
      <c r="BT403" s="73"/>
      <c r="BU403" s="73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  <c r="FS403" s="73"/>
      <c r="FT403" s="73"/>
      <c r="FU403" s="73"/>
      <c r="FV403" s="73"/>
      <c r="FW403" s="73"/>
      <c r="FX403" s="73"/>
      <c r="FY403" s="73"/>
      <c r="FZ403" s="73"/>
      <c r="GA403" s="73"/>
      <c r="GB403" s="73"/>
      <c r="GC403" s="73"/>
      <c r="GD403" s="73"/>
      <c r="GE403" s="73"/>
      <c r="GF403" s="73"/>
      <c r="GG403" s="73"/>
      <c r="GH403" s="73"/>
      <c r="GI403" s="73"/>
      <c r="GJ403" s="73"/>
      <c r="GK403" s="73"/>
      <c r="GL403" s="73"/>
      <c r="GM403" s="73"/>
      <c r="GN403" s="73"/>
      <c r="GO403" s="73"/>
      <c r="GP403" s="73"/>
      <c r="GQ403" s="73"/>
      <c r="GR403" s="73"/>
      <c r="GS403" s="73"/>
      <c r="GT403" s="73"/>
      <c r="GU403" s="73"/>
      <c r="GV403" s="73"/>
      <c r="GW403" s="73"/>
    </row>
    <row r="404" spans="2:205" ht="12.75"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  <c r="BR404" s="73"/>
      <c r="BS404" s="73"/>
      <c r="BT404" s="73"/>
      <c r="BU404" s="73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  <c r="FS404" s="73"/>
      <c r="FT404" s="73"/>
      <c r="FU404" s="73"/>
      <c r="FV404" s="73"/>
      <c r="FW404" s="73"/>
      <c r="FX404" s="73"/>
      <c r="FY404" s="73"/>
      <c r="FZ404" s="73"/>
      <c r="GA404" s="73"/>
      <c r="GB404" s="73"/>
      <c r="GC404" s="73"/>
      <c r="GD404" s="73"/>
      <c r="GE404" s="73"/>
      <c r="GF404" s="73"/>
      <c r="GG404" s="73"/>
      <c r="GH404" s="73"/>
      <c r="GI404" s="73"/>
      <c r="GJ404" s="73"/>
      <c r="GK404" s="73"/>
      <c r="GL404" s="73"/>
      <c r="GM404" s="73"/>
      <c r="GN404" s="73"/>
      <c r="GO404" s="73"/>
      <c r="GP404" s="73"/>
      <c r="GQ404" s="73"/>
      <c r="GR404" s="73"/>
      <c r="GS404" s="73"/>
      <c r="GT404" s="73"/>
      <c r="GU404" s="73"/>
      <c r="GV404" s="73"/>
      <c r="GW404" s="73"/>
    </row>
    <row r="405" spans="2:205" ht="12.75"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T405" s="73"/>
      <c r="BU405" s="73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  <c r="FS405" s="73"/>
      <c r="FT405" s="73"/>
      <c r="FU405" s="73"/>
      <c r="FV405" s="73"/>
      <c r="FW405" s="73"/>
      <c r="FX405" s="73"/>
      <c r="FY405" s="73"/>
      <c r="FZ405" s="73"/>
      <c r="GA405" s="73"/>
      <c r="GB405" s="73"/>
      <c r="GC405" s="73"/>
      <c r="GD405" s="73"/>
      <c r="GE405" s="73"/>
      <c r="GF405" s="73"/>
      <c r="GG405" s="73"/>
      <c r="GH405" s="73"/>
      <c r="GI405" s="73"/>
      <c r="GJ405" s="73"/>
      <c r="GK405" s="73"/>
      <c r="GL405" s="73"/>
      <c r="GM405" s="73"/>
      <c r="GN405" s="73"/>
      <c r="GO405" s="73"/>
      <c r="GP405" s="73"/>
      <c r="GQ405" s="73"/>
      <c r="GR405" s="73"/>
      <c r="GS405" s="73"/>
      <c r="GT405" s="73"/>
      <c r="GU405" s="73"/>
      <c r="GV405" s="73"/>
      <c r="GW405" s="73"/>
    </row>
    <row r="406" spans="2:205" ht="12.75"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  <c r="BN406" s="73"/>
      <c r="BO406" s="73"/>
      <c r="BP406" s="73"/>
      <c r="BQ406" s="73"/>
      <c r="BR406" s="73"/>
      <c r="BS406" s="73"/>
      <c r="BT406" s="73"/>
      <c r="BU406" s="73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  <c r="FS406" s="73"/>
      <c r="FT406" s="73"/>
      <c r="FU406" s="73"/>
      <c r="FV406" s="73"/>
      <c r="FW406" s="73"/>
      <c r="FX406" s="73"/>
      <c r="FY406" s="73"/>
      <c r="FZ406" s="73"/>
      <c r="GA406" s="73"/>
      <c r="GB406" s="73"/>
      <c r="GC406" s="73"/>
      <c r="GD406" s="73"/>
      <c r="GE406" s="73"/>
      <c r="GF406" s="73"/>
      <c r="GG406" s="73"/>
      <c r="GH406" s="73"/>
      <c r="GI406" s="73"/>
      <c r="GJ406" s="73"/>
      <c r="GK406" s="73"/>
      <c r="GL406" s="73"/>
      <c r="GM406" s="73"/>
      <c r="GN406" s="73"/>
      <c r="GO406" s="73"/>
      <c r="GP406" s="73"/>
      <c r="GQ406" s="73"/>
      <c r="GR406" s="73"/>
      <c r="GS406" s="73"/>
      <c r="GT406" s="73"/>
      <c r="GU406" s="73"/>
      <c r="GV406" s="73"/>
      <c r="GW406" s="73"/>
    </row>
    <row r="407" spans="2:205" ht="12.75"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  <c r="BN407" s="73"/>
      <c r="BO407" s="73"/>
      <c r="BP407" s="73"/>
      <c r="BQ407" s="73"/>
      <c r="BR407" s="73"/>
      <c r="BS407" s="73"/>
      <c r="BT407" s="73"/>
      <c r="BU407" s="73"/>
      <c r="BV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  <c r="FS407" s="73"/>
      <c r="FT407" s="73"/>
      <c r="FU407" s="73"/>
      <c r="FV407" s="73"/>
      <c r="FW407" s="73"/>
      <c r="FX407" s="73"/>
      <c r="FY407" s="73"/>
      <c r="FZ407" s="73"/>
      <c r="GA407" s="73"/>
      <c r="GB407" s="73"/>
      <c r="GC407" s="73"/>
      <c r="GD407" s="73"/>
      <c r="GE407" s="73"/>
      <c r="GF407" s="73"/>
      <c r="GG407" s="73"/>
      <c r="GH407" s="73"/>
      <c r="GI407" s="73"/>
      <c r="GJ407" s="73"/>
      <c r="GK407" s="73"/>
      <c r="GL407" s="73"/>
      <c r="GM407" s="73"/>
      <c r="GN407" s="73"/>
      <c r="GO407" s="73"/>
      <c r="GP407" s="73"/>
      <c r="GQ407" s="73"/>
      <c r="GR407" s="73"/>
      <c r="GS407" s="73"/>
      <c r="GT407" s="73"/>
      <c r="GU407" s="73"/>
      <c r="GV407" s="73"/>
      <c r="GW407" s="73"/>
    </row>
    <row r="408" spans="2:205" ht="12.75"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  <c r="BN408" s="73"/>
      <c r="BO408" s="73"/>
      <c r="BP408" s="73"/>
      <c r="BQ408" s="73"/>
      <c r="BR408" s="73"/>
      <c r="BS408" s="73"/>
      <c r="BT408" s="73"/>
      <c r="BU408" s="73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  <c r="FS408" s="73"/>
      <c r="FT408" s="73"/>
      <c r="FU408" s="73"/>
      <c r="FV408" s="73"/>
      <c r="FW408" s="73"/>
      <c r="FX408" s="73"/>
      <c r="FY408" s="73"/>
      <c r="FZ408" s="73"/>
      <c r="GA408" s="73"/>
      <c r="GB408" s="73"/>
      <c r="GC408" s="73"/>
      <c r="GD408" s="73"/>
      <c r="GE408" s="73"/>
      <c r="GF408" s="73"/>
      <c r="GG408" s="73"/>
      <c r="GH408" s="73"/>
      <c r="GI408" s="73"/>
      <c r="GJ408" s="73"/>
      <c r="GK408" s="73"/>
      <c r="GL408" s="73"/>
      <c r="GM408" s="73"/>
      <c r="GN408" s="73"/>
      <c r="GO408" s="73"/>
      <c r="GP408" s="73"/>
      <c r="GQ408" s="73"/>
      <c r="GR408" s="73"/>
      <c r="GS408" s="73"/>
      <c r="GT408" s="73"/>
      <c r="GU408" s="73"/>
      <c r="GV408" s="73"/>
      <c r="GW408" s="73"/>
    </row>
    <row r="409" spans="2:205" ht="12.75"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  <c r="BN409" s="73"/>
      <c r="BO409" s="73"/>
      <c r="BP409" s="73"/>
      <c r="BQ409" s="73"/>
      <c r="BR409" s="73"/>
      <c r="BS409" s="73"/>
      <c r="BT409" s="73"/>
      <c r="BU409" s="73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  <c r="FS409" s="73"/>
      <c r="FT409" s="73"/>
      <c r="FU409" s="73"/>
      <c r="FV409" s="73"/>
      <c r="FW409" s="73"/>
      <c r="FX409" s="73"/>
      <c r="FY409" s="73"/>
      <c r="FZ409" s="73"/>
      <c r="GA409" s="73"/>
      <c r="GB409" s="73"/>
      <c r="GC409" s="73"/>
      <c r="GD409" s="73"/>
      <c r="GE409" s="73"/>
      <c r="GF409" s="73"/>
      <c r="GG409" s="73"/>
      <c r="GH409" s="73"/>
      <c r="GI409" s="73"/>
      <c r="GJ409" s="73"/>
      <c r="GK409" s="73"/>
      <c r="GL409" s="73"/>
      <c r="GM409" s="73"/>
      <c r="GN409" s="73"/>
      <c r="GO409" s="73"/>
      <c r="GP409" s="73"/>
      <c r="GQ409" s="73"/>
      <c r="GR409" s="73"/>
      <c r="GS409" s="73"/>
      <c r="GT409" s="73"/>
      <c r="GU409" s="73"/>
      <c r="GV409" s="73"/>
      <c r="GW409" s="73"/>
    </row>
    <row r="410" spans="2:205" ht="12.75"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3"/>
      <c r="BO410" s="73"/>
      <c r="BP410" s="73"/>
      <c r="BQ410" s="73"/>
      <c r="BR410" s="73"/>
      <c r="BS410" s="73"/>
      <c r="BT410" s="73"/>
      <c r="BU410" s="73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  <c r="FS410" s="73"/>
      <c r="FT410" s="73"/>
      <c r="FU410" s="73"/>
      <c r="FV410" s="73"/>
      <c r="FW410" s="73"/>
      <c r="FX410" s="73"/>
      <c r="FY410" s="73"/>
      <c r="FZ410" s="73"/>
      <c r="GA410" s="73"/>
      <c r="GB410" s="73"/>
      <c r="GC410" s="73"/>
      <c r="GD410" s="73"/>
      <c r="GE410" s="73"/>
      <c r="GF410" s="73"/>
      <c r="GG410" s="73"/>
      <c r="GH410" s="73"/>
      <c r="GI410" s="73"/>
      <c r="GJ410" s="73"/>
      <c r="GK410" s="73"/>
      <c r="GL410" s="73"/>
      <c r="GM410" s="73"/>
      <c r="GN410" s="73"/>
      <c r="GO410" s="73"/>
      <c r="GP410" s="73"/>
      <c r="GQ410" s="73"/>
      <c r="GR410" s="73"/>
      <c r="GS410" s="73"/>
      <c r="GT410" s="73"/>
      <c r="GU410" s="73"/>
      <c r="GV410" s="73"/>
      <c r="GW410" s="73"/>
    </row>
    <row r="411" spans="2:205" ht="12.75"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T411" s="73"/>
      <c r="BU411" s="73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  <c r="FS411" s="73"/>
      <c r="FT411" s="73"/>
      <c r="FU411" s="73"/>
      <c r="FV411" s="73"/>
      <c r="FW411" s="73"/>
      <c r="FX411" s="73"/>
      <c r="FY411" s="73"/>
      <c r="FZ411" s="73"/>
      <c r="GA411" s="73"/>
      <c r="GB411" s="73"/>
      <c r="GC411" s="73"/>
      <c r="GD411" s="73"/>
      <c r="GE411" s="73"/>
      <c r="GF411" s="73"/>
      <c r="GG411" s="73"/>
      <c r="GH411" s="73"/>
      <c r="GI411" s="73"/>
      <c r="GJ411" s="73"/>
      <c r="GK411" s="73"/>
      <c r="GL411" s="73"/>
      <c r="GM411" s="73"/>
      <c r="GN411" s="73"/>
      <c r="GO411" s="73"/>
      <c r="GP411" s="73"/>
      <c r="GQ411" s="73"/>
      <c r="GR411" s="73"/>
      <c r="GS411" s="73"/>
      <c r="GT411" s="73"/>
      <c r="GU411" s="73"/>
      <c r="GV411" s="73"/>
      <c r="GW411" s="73"/>
    </row>
    <row r="412" spans="2:205" ht="12.75"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T412" s="73"/>
      <c r="BU412" s="73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  <c r="FS412" s="73"/>
      <c r="FT412" s="73"/>
      <c r="FU412" s="73"/>
      <c r="FV412" s="73"/>
      <c r="FW412" s="73"/>
      <c r="FX412" s="73"/>
      <c r="FY412" s="73"/>
      <c r="FZ412" s="73"/>
      <c r="GA412" s="73"/>
      <c r="GB412" s="73"/>
      <c r="GC412" s="73"/>
      <c r="GD412" s="73"/>
      <c r="GE412" s="73"/>
      <c r="GF412" s="73"/>
      <c r="GG412" s="73"/>
      <c r="GH412" s="73"/>
      <c r="GI412" s="73"/>
      <c r="GJ412" s="73"/>
      <c r="GK412" s="73"/>
      <c r="GL412" s="73"/>
      <c r="GM412" s="73"/>
      <c r="GN412" s="73"/>
      <c r="GO412" s="73"/>
      <c r="GP412" s="73"/>
      <c r="GQ412" s="73"/>
      <c r="GR412" s="73"/>
      <c r="GS412" s="73"/>
      <c r="GT412" s="73"/>
      <c r="GU412" s="73"/>
      <c r="GV412" s="73"/>
      <c r="GW412" s="73"/>
    </row>
    <row r="413" spans="2:205" ht="12.75"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T413" s="73"/>
      <c r="BU413" s="73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  <c r="FS413" s="73"/>
      <c r="FT413" s="73"/>
      <c r="FU413" s="73"/>
      <c r="FV413" s="73"/>
      <c r="FW413" s="73"/>
      <c r="FX413" s="73"/>
      <c r="FY413" s="73"/>
      <c r="FZ413" s="73"/>
      <c r="GA413" s="73"/>
      <c r="GB413" s="73"/>
      <c r="GC413" s="73"/>
      <c r="GD413" s="73"/>
      <c r="GE413" s="73"/>
      <c r="GF413" s="73"/>
      <c r="GG413" s="73"/>
      <c r="GH413" s="73"/>
      <c r="GI413" s="73"/>
      <c r="GJ413" s="73"/>
      <c r="GK413" s="73"/>
      <c r="GL413" s="73"/>
      <c r="GM413" s="73"/>
      <c r="GN413" s="73"/>
      <c r="GO413" s="73"/>
      <c r="GP413" s="73"/>
      <c r="GQ413" s="73"/>
      <c r="GR413" s="73"/>
      <c r="GS413" s="73"/>
      <c r="GT413" s="73"/>
      <c r="GU413" s="73"/>
      <c r="GV413" s="73"/>
      <c r="GW413" s="73"/>
    </row>
    <row r="414" spans="2:205" ht="12.75"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T414" s="73"/>
      <c r="BU414" s="73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  <c r="FS414" s="73"/>
      <c r="FT414" s="73"/>
      <c r="FU414" s="73"/>
      <c r="FV414" s="73"/>
      <c r="FW414" s="73"/>
      <c r="FX414" s="73"/>
      <c r="FY414" s="73"/>
      <c r="FZ414" s="73"/>
      <c r="GA414" s="73"/>
      <c r="GB414" s="73"/>
      <c r="GC414" s="73"/>
      <c r="GD414" s="73"/>
      <c r="GE414" s="73"/>
      <c r="GF414" s="73"/>
      <c r="GG414" s="73"/>
      <c r="GH414" s="73"/>
      <c r="GI414" s="73"/>
      <c r="GJ414" s="73"/>
      <c r="GK414" s="73"/>
      <c r="GL414" s="73"/>
      <c r="GM414" s="73"/>
      <c r="GN414" s="73"/>
      <c r="GO414" s="73"/>
      <c r="GP414" s="73"/>
      <c r="GQ414" s="73"/>
      <c r="GR414" s="73"/>
      <c r="GS414" s="73"/>
      <c r="GT414" s="73"/>
      <c r="GU414" s="73"/>
      <c r="GV414" s="73"/>
      <c r="GW414" s="73"/>
    </row>
    <row r="415" spans="2:205" ht="12.75"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T415" s="73"/>
      <c r="BU415" s="73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  <c r="FS415" s="73"/>
      <c r="FT415" s="73"/>
      <c r="FU415" s="73"/>
      <c r="FV415" s="73"/>
      <c r="FW415" s="73"/>
      <c r="FX415" s="73"/>
      <c r="FY415" s="73"/>
      <c r="FZ415" s="73"/>
      <c r="GA415" s="73"/>
      <c r="GB415" s="73"/>
      <c r="GC415" s="73"/>
      <c r="GD415" s="73"/>
      <c r="GE415" s="73"/>
      <c r="GF415" s="73"/>
      <c r="GG415" s="73"/>
      <c r="GH415" s="73"/>
      <c r="GI415" s="73"/>
      <c r="GJ415" s="73"/>
      <c r="GK415" s="73"/>
      <c r="GL415" s="73"/>
      <c r="GM415" s="73"/>
      <c r="GN415" s="73"/>
      <c r="GO415" s="73"/>
      <c r="GP415" s="73"/>
      <c r="GQ415" s="73"/>
      <c r="GR415" s="73"/>
      <c r="GS415" s="73"/>
      <c r="GT415" s="73"/>
      <c r="GU415" s="73"/>
      <c r="GV415" s="73"/>
      <c r="GW415" s="73"/>
    </row>
    <row r="416" spans="2:205" ht="12.75"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  <c r="FS416" s="73"/>
      <c r="FT416" s="73"/>
      <c r="FU416" s="73"/>
      <c r="FV416" s="73"/>
      <c r="FW416" s="73"/>
      <c r="FX416" s="73"/>
      <c r="FY416" s="73"/>
      <c r="FZ416" s="73"/>
      <c r="GA416" s="73"/>
      <c r="GB416" s="73"/>
      <c r="GC416" s="73"/>
      <c r="GD416" s="73"/>
      <c r="GE416" s="73"/>
      <c r="GF416" s="73"/>
      <c r="GG416" s="73"/>
      <c r="GH416" s="73"/>
      <c r="GI416" s="73"/>
      <c r="GJ416" s="73"/>
      <c r="GK416" s="73"/>
      <c r="GL416" s="73"/>
      <c r="GM416" s="73"/>
      <c r="GN416" s="73"/>
      <c r="GO416" s="73"/>
      <c r="GP416" s="73"/>
      <c r="GQ416" s="73"/>
      <c r="GR416" s="73"/>
      <c r="GS416" s="73"/>
      <c r="GT416" s="73"/>
      <c r="GU416" s="73"/>
      <c r="GV416" s="73"/>
      <c r="GW416" s="73"/>
    </row>
    <row r="417" spans="2:205" ht="12.75"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3"/>
      <c r="BU417" s="73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  <c r="FS417" s="73"/>
      <c r="FT417" s="73"/>
      <c r="FU417" s="73"/>
      <c r="FV417" s="73"/>
      <c r="FW417" s="73"/>
      <c r="FX417" s="73"/>
      <c r="FY417" s="73"/>
      <c r="FZ417" s="73"/>
      <c r="GA417" s="73"/>
      <c r="GB417" s="73"/>
      <c r="GC417" s="73"/>
      <c r="GD417" s="73"/>
      <c r="GE417" s="73"/>
      <c r="GF417" s="73"/>
      <c r="GG417" s="73"/>
      <c r="GH417" s="73"/>
      <c r="GI417" s="73"/>
      <c r="GJ417" s="73"/>
      <c r="GK417" s="73"/>
      <c r="GL417" s="73"/>
      <c r="GM417" s="73"/>
      <c r="GN417" s="73"/>
      <c r="GO417" s="73"/>
      <c r="GP417" s="73"/>
      <c r="GQ417" s="73"/>
      <c r="GR417" s="73"/>
      <c r="GS417" s="73"/>
      <c r="GT417" s="73"/>
      <c r="GU417" s="73"/>
      <c r="GV417" s="73"/>
      <c r="GW417" s="73"/>
    </row>
    <row r="418" spans="2:205" ht="12.75"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73"/>
      <c r="BU418" s="73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  <c r="FS418" s="73"/>
      <c r="FT418" s="73"/>
      <c r="FU418" s="73"/>
      <c r="FV418" s="73"/>
      <c r="FW418" s="73"/>
      <c r="FX418" s="73"/>
      <c r="FY418" s="73"/>
      <c r="FZ418" s="73"/>
      <c r="GA418" s="73"/>
      <c r="GB418" s="73"/>
      <c r="GC418" s="73"/>
      <c r="GD418" s="73"/>
      <c r="GE418" s="73"/>
      <c r="GF418" s="73"/>
      <c r="GG418" s="73"/>
      <c r="GH418" s="73"/>
      <c r="GI418" s="73"/>
      <c r="GJ418" s="73"/>
      <c r="GK418" s="73"/>
      <c r="GL418" s="73"/>
      <c r="GM418" s="73"/>
      <c r="GN418" s="73"/>
      <c r="GO418" s="73"/>
      <c r="GP418" s="73"/>
      <c r="GQ418" s="73"/>
      <c r="GR418" s="73"/>
      <c r="GS418" s="73"/>
      <c r="GT418" s="73"/>
      <c r="GU418" s="73"/>
      <c r="GV418" s="73"/>
      <c r="GW418" s="73"/>
    </row>
    <row r="419" spans="2:205" ht="12.75"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T419" s="73"/>
      <c r="BU419" s="73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  <c r="FS419" s="73"/>
      <c r="FT419" s="73"/>
      <c r="FU419" s="73"/>
      <c r="FV419" s="73"/>
      <c r="FW419" s="73"/>
      <c r="FX419" s="73"/>
      <c r="FY419" s="73"/>
      <c r="FZ419" s="73"/>
      <c r="GA419" s="73"/>
      <c r="GB419" s="73"/>
      <c r="GC419" s="73"/>
      <c r="GD419" s="73"/>
      <c r="GE419" s="73"/>
      <c r="GF419" s="73"/>
      <c r="GG419" s="73"/>
      <c r="GH419" s="73"/>
      <c r="GI419" s="73"/>
      <c r="GJ419" s="73"/>
      <c r="GK419" s="73"/>
      <c r="GL419" s="73"/>
      <c r="GM419" s="73"/>
      <c r="GN419" s="73"/>
      <c r="GO419" s="73"/>
      <c r="GP419" s="73"/>
      <c r="GQ419" s="73"/>
      <c r="GR419" s="73"/>
      <c r="GS419" s="73"/>
      <c r="GT419" s="73"/>
      <c r="GU419" s="73"/>
      <c r="GV419" s="73"/>
      <c r="GW419" s="73"/>
    </row>
    <row r="420" spans="2:205" ht="12.75"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T420" s="73"/>
      <c r="BU420" s="73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  <c r="FS420" s="73"/>
      <c r="FT420" s="73"/>
      <c r="FU420" s="73"/>
      <c r="FV420" s="73"/>
      <c r="FW420" s="73"/>
      <c r="FX420" s="73"/>
      <c r="FY420" s="73"/>
      <c r="FZ420" s="73"/>
      <c r="GA420" s="73"/>
      <c r="GB420" s="73"/>
      <c r="GC420" s="73"/>
      <c r="GD420" s="73"/>
      <c r="GE420" s="73"/>
      <c r="GF420" s="73"/>
      <c r="GG420" s="73"/>
      <c r="GH420" s="73"/>
      <c r="GI420" s="73"/>
      <c r="GJ420" s="73"/>
      <c r="GK420" s="73"/>
      <c r="GL420" s="73"/>
      <c r="GM420" s="73"/>
      <c r="GN420" s="73"/>
      <c r="GO420" s="73"/>
      <c r="GP420" s="73"/>
      <c r="GQ420" s="73"/>
      <c r="GR420" s="73"/>
      <c r="GS420" s="73"/>
      <c r="GT420" s="73"/>
      <c r="GU420" s="73"/>
      <c r="GV420" s="73"/>
      <c r="GW420" s="73"/>
    </row>
    <row r="421" spans="2:205" ht="12.75"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73"/>
      <c r="BU421" s="73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  <c r="FS421" s="73"/>
      <c r="FT421" s="73"/>
      <c r="FU421" s="73"/>
      <c r="FV421" s="73"/>
      <c r="FW421" s="73"/>
      <c r="FX421" s="73"/>
      <c r="FY421" s="73"/>
      <c r="FZ421" s="73"/>
      <c r="GA421" s="73"/>
      <c r="GB421" s="73"/>
      <c r="GC421" s="73"/>
      <c r="GD421" s="73"/>
      <c r="GE421" s="73"/>
      <c r="GF421" s="73"/>
      <c r="GG421" s="73"/>
      <c r="GH421" s="73"/>
      <c r="GI421" s="73"/>
      <c r="GJ421" s="73"/>
      <c r="GK421" s="73"/>
      <c r="GL421" s="73"/>
      <c r="GM421" s="73"/>
      <c r="GN421" s="73"/>
      <c r="GO421" s="73"/>
      <c r="GP421" s="73"/>
      <c r="GQ421" s="73"/>
      <c r="GR421" s="73"/>
      <c r="GS421" s="73"/>
      <c r="GT421" s="73"/>
      <c r="GU421" s="73"/>
      <c r="GV421" s="73"/>
      <c r="GW421" s="73"/>
    </row>
    <row r="422" spans="2:205" ht="12.75"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T422" s="73"/>
      <c r="BU422" s="73"/>
      <c r="BV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  <c r="FS422" s="73"/>
      <c r="FT422" s="73"/>
      <c r="FU422" s="73"/>
      <c r="FV422" s="73"/>
      <c r="FW422" s="73"/>
      <c r="FX422" s="73"/>
      <c r="FY422" s="73"/>
      <c r="FZ422" s="73"/>
      <c r="GA422" s="73"/>
      <c r="GB422" s="73"/>
      <c r="GC422" s="73"/>
      <c r="GD422" s="73"/>
      <c r="GE422" s="73"/>
      <c r="GF422" s="73"/>
      <c r="GG422" s="73"/>
      <c r="GH422" s="73"/>
      <c r="GI422" s="73"/>
      <c r="GJ422" s="73"/>
      <c r="GK422" s="73"/>
      <c r="GL422" s="73"/>
      <c r="GM422" s="73"/>
      <c r="GN422" s="73"/>
      <c r="GO422" s="73"/>
      <c r="GP422" s="73"/>
      <c r="GQ422" s="73"/>
      <c r="GR422" s="73"/>
      <c r="GS422" s="73"/>
      <c r="GT422" s="73"/>
      <c r="GU422" s="73"/>
      <c r="GV422" s="73"/>
      <c r="GW422" s="73"/>
    </row>
  </sheetData>
  <sheetProtection/>
  <mergeCells count="32">
    <mergeCell ref="C10:D10"/>
    <mergeCell ref="E10:F10"/>
    <mergeCell ref="G10:H10"/>
    <mergeCell ref="I10:J10"/>
    <mergeCell ref="K10:L10"/>
    <mergeCell ref="M10:N10"/>
    <mergeCell ref="AY10:AZ10"/>
    <mergeCell ref="BA10:BB10"/>
    <mergeCell ref="AU10:AV10"/>
    <mergeCell ref="AW10:AX10"/>
    <mergeCell ref="O10:P10"/>
    <mergeCell ref="Q10:R10"/>
    <mergeCell ref="AA10:AB10"/>
    <mergeCell ref="AC10:AD10"/>
    <mergeCell ref="AE10:AF10"/>
    <mergeCell ref="AG10:AH10"/>
    <mergeCell ref="FG1:FK1"/>
    <mergeCell ref="AE9:AF9"/>
    <mergeCell ref="AI10:AJ10"/>
    <mergeCell ref="AK10:AL10"/>
    <mergeCell ref="AM10:AN10"/>
    <mergeCell ref="AO10:AP10"/>
    <mergeCell ref="BC10:BD10"/>
    <mergeCell ref="BE10:BF10"/>
    <mergeCell ref="BG10:BH10"/>
    <mergeCell ref="BI10:BJ10"/>
    <mergeCell ref="S10:T10"/>
    <mergeCell ref="U10:V10"/>
    <mergeCell ref="W10:X10"/>
    <mergeCell ref="Y10:Z10"/>
    <mergeCell ref="AQ10:AR10"/>
    <mergeCell ref="AS10:AT10"/>
  </mergeCells>
  <printOptions/>
  <pageMargins left="0.11811023622047245" right="0" top="0.7480314960629921" bottom="0.7480314960629921" header="0.31496062992125984" footer="0.31496062992125984"/>
  <pageSetup fitToHeight="1" fitToWidth="1" orientation="landscape" paperSize="8" scale="55" r:id="rId1"/>
  <rowBreaks count="1" manualBreakCount="1">
    <brk id="32" max="255" man="1"/>
  </rowBreaks>
  <colBreaks count="2" manualBreakCount="2">
    <brk id="141" max="65535" man="1"/>
    <brk id="16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5">
      <selection activeCell="C42" sqref="C42:C57"/>
    </sheetView>
  </sheetViews>
  <sheetFormatPr defaultColWidth="11.421875" defaultRowHeight="12.75"/>
  <cols>
    <col min="1" max="1" width="14.57421875" style="0" bestFit="1" customWidth="1"/>
    <col min="2" max="3" width="17.57421875" style="0" bestFit="1" customWidth="1"/>
    <col min="4" max="4" width="13.421875" style="0" bestFit="1" customWidth="1"/>
    <col min="5" max="5" width="12.57421875" style="0" bestFit="1" customWidth="1"/>
    <col min="6" max="6" width="6.140625" style="0" customWidth="1"/>
    <col min="7" max="7" width="3.00390625" style="0" bestFit="1" customWidth="1"/>
    <col min="8" max="8" width="17.57421875" style="0" bestFit="1" customWidth="1"/>
    <col min="9" max="9" width="3.00390625" style="0" bestFit="1" customWidth="1"/>
    <col min="10" max="10" width="11.7109375" style="0" bestFit="1" customWidth="1"/>
  </cols>
  <sheetData>
    <row r="1" spans="1:10" ht="12.75">
      <c r="A1" s="299" t="s">
        <v>330</v>
      </c>
      <c r="B1" s="299" t="s">
        <v>331</v>
      </c>
      <c r="C1" s="299" t="s">
        <v>332</v>
      </c>
      <c r="D1" s="299" t="s">
        <v>333</v>
      </c>
      <c r="E1" s="299" t="s">
        <v>345</v>
      </c>
      <c r="G1" s="301">
        <v>1</v>
      </c>
      <c r="H1" s="302" t="s">
        <v>316</v>
      </c>
      <c r="I1" s="302">
        <v>1</v>
      </c>
      <c r="J1" s="303" t="s">
        <v>334</v>
      </c>
    </row>
    <row r="2" spans="1:10" ht="12.75">
      <c r="A2" s="300" t="s">
        <v>316</v>
      </c>
      <c r="B2" s="300" t="s">
        <v>320</v>
      </c>
      <c r="C2" s="300" t="s">
        <v>321</v>
      </c>
      <c r="D2" s="300" t="s">
        <v>10</v>
      </c>
      <c r="E2" s="287" t="s">
        <v>346</v>
      </c>
      <c r="G2" s="304">
        <v>2</v>
      </c>
      <c r="H2" s="305" t="s">
        <v>320</v>
      </c>
      <c r="I2" s="305">
        <v>2</v>
      </c>
      <c r="J2" s="306" t="s">
        <v>15</v>
      </c>
    </row>
    <row r="3" spans="1:10" ht="12.75">
      <c r="A3" s="300" t="s">
        <v>319</v>
      </c>
      <c r="B3" s="300" t="s">
        <v>142</v>
      </c>
      <c r="C3" s="300" t="s">
        <v>315</v>
      </c>
      <c r="D3" s="300" t="s">
        <v>85</v>
      </c>
      <c r="E3" s="287" t="s">
        <v>347</v>
      </c>
      <c r="G3" s="304">
        <v>3</v>
      </c>
      <c r="H3" s="305" t="s">
        <v>321</v>
      </c>
      <c r="I3" s="305">
        <v>3</v>
      </c>
      <c r="J3" s="306" t="s">
        <v>9</v>
      </c>
    </row>
    <row r="4" spans="1:10" ht="12.75">
      <c r="A4" s="300" t="s">
        <v>8</v>
      </c>
      <c r="B4" s="300" t="s">
        <v>318</v>
      </c>
      <c r="C4" s="300" t="s">
        <v>322</v>
      </c>
      <c r="D4" s="300" t="s">
        <v>317</v>
      </c>
      <c r="E4" s="287" t="s">
        <v>348</v>
      </c>
      <c r="G4" s="304">
        <v>4</v>
      </c>
      <c r="H4" s="305" t="s">
        <v>10</v>
      </c>
      <c r="I4" s="305">
        <v>4</v>
      </c>
      <c r="J4" s="306" t="s">
        <v>335</v>
      </c>
    </row>
    <row r="5" spans="1:10" ht="12.75">
      <c r="A5" s="300" t="s">
        <v>329</v>
      </c>
      <c r="B5" s="300" t="s">
        <v>328</v>
      </c>
      <c r="C5" s="300" t="s">
        <v>326</v>
      </c>
      <c r="D5" s="300" t="s">
        <v>327</v>
      </c>
      <c r="E5" s="287" t="s">
        <v>349</v>
      </c>
      <c r="G5" s="304">
        <v>5</v>
      </c>
      <c r="H5" s="305" t="s">
        <v>85</v>
      </c>
      <c r="I5" s="305">
        <v>5</v>
      </c>
      <c r="J5" s="306" t="s">
        <v>336</v>
      </c>
    </row>
    <row r="6" spans="1:10" ht="12.75">
      <c r="A6" s="300" t="s">
        <v>335</v>
      </c>
      <c r="B6" s="300" t="s">
        <v>9</v>
      </c>
      <c r="C6" s="300" t="s">
        <v>15</v>
      </c>
      <c r="D6" s="300" t="s">
        <v>334</v>
      </c>
      <c r="E6" s="287" t="s">
        <v>350</v>
      </c>
      <c r="G6" s="304">
        <v>6</v>
      </c>
      <c r="H6" s="305" t="s">
        <v>315</v>
      </c>
      <c r="I6" s="305">
        <v>6</v>
      </c>
      <c r="J6" s="306" t="s">
        <v>46</v>
      </c>
    </row>
    <row r="7" spans="1:10" ht="12.75">
      <c r="A7" s="300" t="s">
        <v>336</v>
      </c>
      <c r="B7" s="300" t="s">
        <v>46</v>
      </c>
      <c r="C7" s="300" t="s">
        <v>337</v>
      </c>
      <c r="D7" s="300" t="s">
        <v>33</v>
      </c>
      <c r="E7" s="287" t="s">
        <v>351</v>
      </c>
      <c r="G7" s="304">
        <v>7</v>
      </c>
      <c r="H7" s="305" t="s">
        <v>142</v>
      </c>
      <c r="I7" s="305">
        <v>7</v>
      </c>
      <c r="J7" s="306" t="s">
        <v>337</v>
      </c>
    </row>
    <row r="8" spans="1:10" ht="12.75">
      <c r="A8" s="300" t="s">
        <v>340</v>
      </c>
      <c r="B8" s="300" t="s">
        <v>44</v>
      </c>
      <c r="C8" s="300" t="s">
        <v>339</v>
      </c>
      <c r="D8" s="300" t="s">
        <v>338</v>
      </c>
      <c r="E8" s="287" t="s">
        <v>352</v>
      </c>
      <c r="G8" s="304">
        <v>8</v>
      </c>
      <c r="H8" s="305" t="s">
        <v>319</v>
      </c>
      <c r="I8" s="305">
        <v>8</v>
      </c>
      <c r="J8" s="306" t="s">
        <v>33</v>
      </c>
    </row>
    <row r="9" spans="1:10" ht="12.75">
      <c r="A9" s="300" t="s">
        <v>341</v>
      </c>
      <c r="B9" s="300" t="s">
        <v>342</v>
      </c>
      <c r="C9" s="300" t="s">
        <v>343</v>
      </c>
      <c r="D9" s="300" t="s">
        <v>344</v>
      </c>
      <c r="E9" s="287" t="s">
        <v>353</v>
      </c>
      <c r="G9" s="304">
        <v>9</v>
      </c>
      <c r="H9" s="305" t="s">
        <v>8</v>
      </c>
      <c r="I9" s="305">
        <v>9</v>
      </c>
      <c r="J9" s="306" t="s">
        <v>338</v>
      </c>
    </row>
    <row r="10" spans="7:10" ht="12.75">
      <c r="G10" s="304">
        <v>10</v>
      </c>
      <c r="H10" s="305" t="s">
        <v>318</v>
      </c>
      <c r="I10" s="305">
        <v>10</v>
      </c>
      <c r="J10" s="306" t="s">
        <v>339</v>
      </c>
    </row>
    <row r="11" spans="7:10" ht="12.75">
      <c r="G11" s="304">
        <v>11</v>
      </c>
      <c r="H11" s="305" t="s">
        <v>322</v>
      </c>
      <c r="I11" s="305">
        <v>11</v>
      </c>
      <c r="J11" s="306" t="s">
        <v>44</v>
      </c>
    </row>
    <row r="12" spans="7:10" ht="12.75">
      <c r="G12" s="304">
        <v>12</v>
      </c>
      <c r="H12" s="305" t="s">
        <v>317</v>
      </c>
      <c r="I12" s="305">
        <v>12</v>
      </c>
      <c r="J12" s="306" t="s">
        <v>340</v>
      </c>
    </row>
    <row r="13" spans="7:10" ht="12.75">
      <c r="G13" s="304">
        <v>13</v>
      </c>
      <c r="H13" s="305" t="s">
        <v>327</v>
      </c>
      <c r="I13" s="305">
        <v>13</v>
      </c>
      <c r="J13" s="306" t="s">
        <v>341</v>
      </c>
    </row>
    <row r="14" spans="7:10" ht="12.75">
      <c r="G14" s="304">
        <v>14</v>
      </c>
      <c r="H14" s="305" t="s">
        <v>326</v>
      </c>
      <c r="I14" s="305">
        <v>14</v>
      </c>
      <c r="J14" s="306" t="s">
        <v>342</v>
      </c>
    </row>
    <row r="15" spans="7:10" ht="12.75">
      <c r="G15" s="304">
        <v>15</v>
      </c>
      <c r="H15" s="305" t="s">
        <v>328</v>
      </c>
      <c r="I15" s="305">
        <v>15</v>
      </c>
      <c r="J15" s="306" t="s">
        <v>343</v>
      </c>
    </row>
    <row r="16" spans="7:10" ht="13.5" thickBot="1">
      <c r="G16" s="307">
        <v>16</v>
      </c>
      <c r="H16" s="308" t="s">
        <v>329</v>
      </c>
      <c r="I16" s="308">
        <v>16</v>
      </c>
      <c r="J16" s="309" t="s">
        <v>344</v>
      </c>
    </row>
    <row r="42" ht="15.75">
      <c r="C42" s="312" t="s">
        <v>319</v>
      </c>
    </row>
    <row r="43" ht="15.75">
      <c r="C43" s="312" t="s">
        <v>354</v>
      </c>
    </row>
    <row r="44" ht="15.75">
      <c r="C44" s="312" t="s">
        <v>334</v>
      </c>
    </row>
    <row r="45" ht="15.75">
      <c r="C45" s="312" t="s">
        <v>9</v>
      </c>
    </row>
    <row r="46" ht="15.75">
      <c r="C46" s="312" t="s">
        <v>357</v>
      </c>
    </row>
    <row r="47" ht="15.75">
      <c r="C47" s="312" t="s">
        <v>342</v>
      </c>
    </row>
    <row r="48" ht="15.75">
      <c r="C48" s="312" t="s">
        <v>52</v>
      </c>
    </row>
    <row r="49" ht="15.75">
      <c r="C49" s="312" t="s">
        <v>44</v>
      </c>
    </row>
    <row r="50" ht="15.75">
      <c r="C50" s="312" t="s">
        <v>10</v>
      </c>
    </row>
    <row r="51" ht="15.75">
      <c r="C51" s="312" t="s">
        <v>355</v>
      </c>
    </row>
    <row r="52" ht="15.75">
      <c r="C52" s="312" t="s">
        <v>340</v>
      </c>
    </row>
    <row r="53" ht="15.75">
      <c r="C53" s="312" t="s">
        <v>341</v>
      </c>
    </row>
    <row r="54" ht="15.75">
      <c r="C54" s="312" t="s">
        <v>329</v>
      </c>
    </row>
    <row r="55" ht="15.75">
      <c r="C55" s="312" t="s">
        <v>33</v>
      </c>
    </row>
    <row r="56" ht="15.75">
      <c r="C56" s="312" t="s">
        <v>339</v>
      </c>
    </row>
    <row r="57" ht="15.75">
      <c r="C57" s="312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422"/>
  <sheetViews>
    <sheetView zoomScalePageLayoutView="0" workbookViewId="0" topLeftCell="FB37">
      <selection activeCell="FZ68" sqref="FZ68"/>
    </sheetView>
  </sheetViews>
  <sheetFormatPr defaultColWidth="11.421875" defaultRowHeight="12.75"/>
  <cols>
    <col min="1" max="1" width="3.421875" style="0" customWidth="1"/>
    <col min="2" max="2" width="18.421875" style="0" customWidth="1"/>
    <col min="3" max="28" width="2.28125" style="0" customWidth="1"/>
    <col min="29" max="29" width="2.140625" style="0" customWidth="1"/>
    <col min="30" max="30" width="2.28125" style="0" customWidth="1"/>
    <col min="31" max="31" width="2.421875" style="0" customWidth="1"/>
    <col min="32" max="34" width="2.28125" style="0" customWidth="1"/>
    <col min="35" max="62" width="2.140625" style="0" hidden="1" customWidth="1"/>
    <col min="63" max="110" width="1.8515625" style="0" hidden="1" customWidth="1"/>
    <col min="111" max="111" width="5.00390625" style="0" hidden="1" customWidth="1"/>
    <col min="112" max="113" width="3.140625" style="0" hidden="1" customWidth="1"/>
    <col min="114" max="114" width="3.28125" style="0" hidden="1" customWidth="1"/>
    <col min="115" max="116" width="2.8515625" style="0" hidden="1" customWidth="1"/>
    <col min="117" max="118" width="3.00390625" style="0" hidden="1" customWidth="1"/>
    <col min="119" max="119" width="3.140625" style="0" hidden="1" customWidth="1"/>
    <col min="120" max="120" width="3.28125" style="0" hidden="1" customWidth="1"/>
    <col min="121" max="122" width="3.00390625" style="0" hidden="1" customWidth="1"/>
    <col min="123" max="123" width="2.7109375" style="0" hidden="1" customWidth="1"/>
    <col min="124" max="124" width="3.00390625" style="0" hidden="1" customWidth="1"/>
    <col min="125" max="125" width="3.28125" style="0" hidden="1" customWidth="1"/>
    <col min="126" max="126" width="3.140625" style="0" hidden="1" customWidth="1"/>
    <col min="127" max="127" width="3.00390625" style="0" hidden="1" customWidth="1"/>
    <col min="128" max="128" width="3.140625" style="0" hidden="1" customWidth="1"/>
    <col min="129" max="129" width="2.57421875" style="0" hidden="1" customWidth="1"/>
    <col min="130" max="131" width="3.28125" style="0" hidden="1" customWidth="1"/>
    <col min="132" max="132" width="3.140625" style="0" hidden="1" customWidth="1"/>
    <col min="133" max="133" width="2.8515625" style="0" hidden="1" customWidth="1"/>
    <col min="134" max="134" width="3.140625" style="0" hidden="1" customWidth="1"/>
    <col min="135" max="135" width="2.7109375" style="0" hidden="1" customWidth="1"/>
    <col min="136" max="136" width="2.140625" style="0" hidden="1" customWidth="1"/>
    <col min="137" max="137" width="2.57421875" style="0" customWidth="1"/>
    <col min="138" max="138" width="2.8515625" style="0" customWidth="1"/>
    <col min="139" max="139" width="4.00390625" style="0" customWidth="1"/>
    <col min="140" max="140" width="1.8515625" style="0" customWidth="1"/>
    <col min="141" max="141" width="1.28515625" style="0" customWidth="1"/>
    <col min="142" max="142" width="3.421875" style="0" customWidth="1"/>
    <col min="143" max="143" width="17.00390625" style="0" customWidth="1"/>
    <col min="144" max="144" width="5.7109375" style="0" customWidth="1"/>
    <col min="145" max="145" width="4.28125" style="0" customWidth="1"/>
    <col min="146" max="148" width="3.7109375" style="0" customWidth="1"/>
    <col min="149" max="151" width="4.7109375" style="0" customWidth="1"/>
    <col min="152" max="155" width="3.7109375" style="0" customWidth="1"/>
    <col min="156" max="159" width="4.7109375" style="0" customWidth="1"/>
    <col min="160" max="163" width="3.7109375" style="0" customWidth="1"/>
    <col min="164" max="168" width="4.7109375" style="0" customWidth="1"/>
    <col min="169" max="169" width="4.57421875" style="0" customWidth="1"/>
    <col min="170" max="170" width="3.28125" style="0" customWidth="1"/>
    <col min="171" max="171" width="2.28125" style="0" customWidth="1"/>
    <col min="172" max="173" width="2.7109375" style="0" customWidth="1"/>
    <col min="174" max="175" width="13.7109375" style="0" customWidth="1"/>
    <col min="176" max="176" width="2.7109375" style="0" customWidth="1"/>
    <col min="177" max="177" width="2.8515625" style="0" customWidth="1"/>
    <col min="178" max="178" width="2.7109375" style="0" customWidth="1"/>
    <col min="179" max="179" width="3.7109375" style="0" customWidth="1"/>
    <col min="180" max="180" width="2.7109375" style="0" customWidth="1"/>
    <col min="181" max="182" width="13.7109375" style="0" customWidth="1"/>
    <col min="183" max="187" width="2.7109375" style="0" customWidth="1"/>
    <col min="188" max="189" width="13.7109375" style="0" customWidth="1"/>
    <col min="190" max="191" width="2.7109375" style="0" customWidth="1"/>
    <col min="192" max="194" width="2.140625" style="0" customWidth="1"/>
    <col min="195" max="195" width="3.7109375" style="0" customWidth="1"/>
  </cols>
  <sheetData>
    <row r="1" spans="149:168" ht="12.75" hidden="1">
      <c r="ES1" s="9"/>
      <c r="ET1" s="9"/>
      <c r="FG1" s="369"/>
      <c r="FH1" s="369"/>
      <c r="FI1" s="369"/>
      <c r="FJ1" s="369"/>
      <c r="FK1" s="369"/>
      <c r="FL1" s="10"/>
    </row>
    <row r="2" ht="13.5" customHeight="1" hidden="1" thickBot="1">
      <c r="C2" s="11"/>
    </row>
    <row r="3" spans="3:61" ht="13.5" customHeight="1" hidden="1">
      <c r="C3" s="12">
        <f>SUM(C11:C28)</f>
        <v>0</v>
      </c>
      <c r="D3" s="11"/>
      <c r="E3" s="12">
        <f>SUM(E11:E83)</f>
        <v>0</v>
      </c>
      <c r="G3" s="11">
        <f>SUM(G11:G83)</f>
        <v>0</v>
      </c>
      <c r="H3" s="11"/>
      <c r="I3" s="11">
        <f>SUM(I11:I83)</f>
        <v>0</v>
      </c>
      <c r="K3" s="11">
        <f>SUM(K11:K83)</f>
        <v>0</v>
      </c>
      <c r="L3" s="11"/>
      <c r="M3" s="11">
        <f>SUM(M11:M83)</f>
        <v>0</v>
      </c>
      <c r="O3" s="11">
        <f>SUM(O11:O83)</f>
        <v>0</v>
      </c>
      <c r="P3" s="11"/>
      <c r="Q3" s="11">
        <f>SUM(Q11:Q83)</f>
        <v>0</v>
      </c>
      <c r="S3" s="11">
        <f>SUM(S11:S83)</f>
        <v>0</v>
      </c>
      <c r="T3" s="11"/>
      <c r="U3" s="11">
        <f>SUM(U11:U83)</f>
        <v>0</v>
      </c>
      <c r="W3" s="11">
        <f>SUM(W11:W83)</f>
        <v>0</v>
      </c>
      <c r="X3" s="11"/>
      <c r="Y3" s="11">
        <f>SUM(Y11:Y83)</f>
        <v>0</v>
      </c>
      <c r="AA3" s="11">
        <f>SUM(AA11:AA83)</f>
        <v>0</v>
      </c>
      <c r="AB3" s="11"/>
      <c r="AC3" s="11">
        <f>SUM(AC11:AC83)</f>
        <v>0</v>
      </c>
      <c r="AE3" s="11">
        <f>SUM(AE11:AE83)</f>
        <v>0</v>
      </c>
      <c r="AF3" s="11"/>
      <c r="AG3" s="11">
        <f>SUM(AG11:AG83)</f>
        <v>0</v>
      </c>
      <c r="AI3" s="11">
        <f>SUM(AI11:AI83)</f>
        <v>0</v>
      </c>
      <c r="AJ3" s="11"/>
      <c r="AK3" s="11">
        <f>SUM(AK11:AK83)</f>
        <v>0</v>
      </c>
      <c r="AY3" s="11">
        <f>SUM(AY11:AY83)</f>
        <v>0</v>
      </c>
      <c r="AZ3" s="11"/>
      <c r="BA3" s="11">
        <f>SUM(BA11:BA83)</f>
        <v>0</v>
      </c>
      <c r="BC3" s="11">
        <f>SUM(BC11:BC83)</f>
        <v>0</v>
      </c>
      <c r="BD3" s="11"/>
      <c r="BE3" s="11">
        <f>SUM(BE11:BE83)</f>
        <v>0</v>
      </c>
      <c r="BG3" s="11">
        <f>SUM(BG11:BG83)</f>
        <v>0</v>
      </c>
      <c r="BH3" s="11"/>
      <c r="BI3" s="11">
        <f>SUM(BI11:BI83)</f>
        <v>0</v>
      </c>
    </row>
    <row r="4" spans="3:61" ht="13.5" customHeight="1" hidden="1">
      <c r="C4" s="12">
        <f>SUM(D11:D83)</f>
        <v>0</v>
      </c>
      <c r="E4" s="12">
        <f>SUM(F11:F83)</f>
        <v>0</v>
      </c>
      <c r="G4" s="11">
        <f>SUM(H11:H83)</f>
        <v>0</v>
      </c>
      <c r="I4" s="11">
        <f>SUM(J11:J83)</f>
        <v>0</v>
      </c>
      <c r="K4" s="11">
        <f>SUM(L11:L83)</f>
        <v>0</v>
      </c>
      <c r="M4" s="11">
        <f>SUM(N11:N83)</f>
        <v>0</v>
      </c>
      <c r="O4" s="11">
        <f>SUM(P11:P83)</f>
        <v>0</v>
      </c>
      <c r="Q4" s="11">
        <f>SUM(R11:R83)</f>
        <v>0</v>
      </c>
      <c r="S4" s="11">
        <f>SUM(T11:T83)</f>
        <v>0</v>
      </c>
      <c r="U4" s="11">
        <f>SUM(V11:V83)</f>
        <v>0</v>
      </c>
      <c r="W4" s="11">
        <f>SUM(X11:X83)</f>
        <v>0</v>
      </c>
      <c r="Y4" s="11">
        <f>SUM(Z11:Z83)</f>
        <v>0</v>
      </c>
      <c r="AA4" s="11">
        <f>SUM(AB11:AB83)</f>
        <v>0</v>
      </c>
      <c r="AC4" s="11">
        <f>SUM(AD11:AD83)</f>
        <v>0</v>
      </c>
      <c r="AE4" s="11">
        <f>SUM(AF11:AF83)</f>
        <v>0</v>
      </c>
      <c r="AG4" s="11">
        <f>SUM(AH11:AH83)</f>
        <v>0</v>
      </c>
      <c r="AI4" s="11">
        <f>SUM(AJ11:AJ83)</f>
        <v>0</v>
      </c>
      <c r="AK4" s="11">
        <f>SUM(AL11:AL83)</f>
        <v>0</v>
      </c>
      <c r="AY4" s="11">
        <f>SUM(AZ11:AZ83)</f>
        <v>0</v>
      </c>
      <c r="BA4" s="11">
        <f>SUM(BB11:BB83)</f>
        <v>0</v>
      </c>
      <c r="BC4" s="11">
        <f>SUM(BD11:BD83)</f>
        <v>0</v>
      </c>
      <c r="BE4" s="11">
        <f>SUM(BF11:BF83)</f>
        <v>0</v>
      </c>
      <c r="BG4" s="11">
        <f>SUM(BH11:BH83)</f>
        <v>0</v>
      </c>
      <c r="BI4" s="11">
        <f>SUM(BJ11:BJ83)</f>
        <v>0</v>
      </c>
    </row>
    <row r="5" spans="3:61" ht="13.5" customHeight="1" hidden="1">
      <c r="C5" s="12">
        <f>C8-C7-C6</f>
        <v>0</v>
      </c>
      <c r="E5" s="12">
        <f>E8-E7-E6</f>
        <v>0</v>
      </c>
      <c r="G5" s="11">
        <f>G8-G7-G6</f>
        <v>0</v>
      </c>
      <c r="I5" s="11">
        <f>I8-I7-I6</f>
        <v>0</v>
      </c>
      <c r="K5" s="11">
        <f>K8-K7-K6</f>
        <v>0</v>
      </c>
      <c r="M5" s="11">
        <f>M8-M7-M6</f>
        <v>0</v>
      </c>
      <c r="O5" s="11">
        <f>O8-O7-O6</f>
        <v>0</v>
      </c>
      <c r="Q5" s="11">
        <f>Q8-Q7-Q6</f>
        <v>0</v>
      </c>
      <c r="S5" s="11">
        <f>S8-S7-S6</f>
        <v>0</v>
      </c>
      <c r="U5" s="11">
        <f>U8-U7-U6</f>
        <v>0</v>
      </c>
      <c r="W5" s="11">
        <f>W8-W7-W6</f>
        <v>0</v>
      </c>
      <c r="Y5" s="11">
        <f>Y8-Y7-Y6</f>
        <v>0</v>
      </c>
      <c r="AA5" s="11">
        <f>AA8-AA7-AA6</f>
        <v>0</v>
      </c>
      <c r="AC5" s="11">
        <f>AC8-AC7-AC6</f>
        <v>0</v>
      </c>
      <c r="AE5" s="11">
        <f>AE8-AE7-AE6</f>
        <v>0</v>
      </c>
      <c r="AG5" s="11">
        <f>AG8-AG7-AG6</f>
        <v>0</v>
      </c>
      <c r="AI5" s="11">
        <f>AI8-AI7-AI6</f>
        <v>0</v>
      </c>
      <c r="AK5" s="11">
        <f>AK8-AK7-AK6</f>
        <v>0</v>
      </c>
      <c r="AY5" s="11">
        <f>AY8-AY7-AY6</f>
        <v>0</v>
      </c>
      <c r="BA5" s="11">
        <f>BA8-BA7-BA6</f>
        <v>0</v>
      </c>
      <c r="BC5" s="11">
        <f>BC8-BC7-BC6</f>
        <v>0</v>
      </c>
      <c r="BE5" s="11">
        <f>BE8-BE7-BE6</f>
        <v>0</v>
      </c>
      <c r="BG5" s="11">
        <f>BG8-BG7-BG6</f>
        <v>0</v>
      </c>
      <c r="BI5" s="11">
        <f>BI8-BI7-BI6</f>
        <v>0</v>
      </c>
    </row>
    <row r="6" spans="3:61" ht="13.5" customHeight="1" hidden="1">
      <c r="C6" s="12">
        <f>COUNTIF(C84:C107,1)</f>
        <v>0</v>
      </c>
      <c r="E6" s="12">
        <f>COUNTIF(E84:E107,1)</f>
        <v>0</v>
      </c>
      <c r="G6" s="11">
        <f>COUNTIF(G84:G107,1)</f>
        <v>0</v>
      </c>
      <c r="I6" s="11">
        <f>COUNTIF(I84:I107,1)</f>
        <v>0</v>
      </c>
      <c r="K6" s="11">
        <f>COUNTIF(K84:K107,1)</f>
        <v>0</v>
      </c>
      <c r="M6" s="11">
        <f>COUNTIF(M84:M107,1)</f>
        <v>0</v>
      </c>
      <c r="O6" s="11">
        <f>COUNTIF(O84:O107,1)</f>
        <v>0</v>
      </c>
      <c r="Q6" s="11">
        <f>COUNTIF(Q84:Q107,1)</f>
        <v>0</v>
      </c>
      <c r="S6" s="11">
        <f>COUNTIF(S84:S107,1)</f>
        <v>0</v>
      </c>
      <c r="U6" s="11">
        <f>COUNTIF(U84:U107,1)</f>
        <v>0</v>
      </c>
      <c r="W6" s="11">
        <f>COUNTIF(W84:W107,1)</f>
        <v>0</v>
      </c>
      <c r="Y6" s="11">
        <f>COUNTIF(Y84:Y107,1)</f>
        <v>0</v>
      </c>
      <c r="AA6" s="11">
        <f>COUNTIF(AA84:AA107,1)</f>
        <v>0</v>
      </c>
      <c r="AC6" s="11">
        <f>COUNTIF(AC84:AC107,1)</f>
        <v>0</v>
      </c>
      <c r="AE6" s="11">
        <f>COUNTIF(AE84:AE107,1)</f>
        <v>0</v>
      </c>
      <c r="AG6" s="11">
        <f>COUNTIF(AG84:AG107,1)</f>
        <v>0</v>
      </c>
      <c r="AI6" s="11">
        <f>COUNTIF(AI84:AI107,1)</f>
        <v>0</v>
      </c>
      <c r="AK6" s="11">
        <f>COUNTIF(AK84:AK107,1)</f>
        <v>0</v>
      </c>
      <c r="AY6" s="11">
        <f>COUNTIF(AY84:AY107,1)</f>
        <v>0</v>
      </c>
      <c r="BA6" s="11">
        <f>COUNTIF(BA84:BA107,1)</f>
        <v>0</v>
      </c>
      <c r="BC6" s="11">
        <f>COUNTIF(BC84:BC107,1)</f>
        <v>0</v>
      </c>
      <c r="BE6" s="11">
        <f>COUNTIF(BE84:BE107,1)</f>
        <v>0</v>
      </c>
      <c r="BG6" s="11">
        <f>COUNTIF(BG84:BG107,1)</f>
        <v>0</v>
      </c>
      <c r="BI6" s="11">
        <f>COUNTIF(BI84:BI107,1)</f>
        <v>0</v>
      </c>
    </row>
    <row r="7" spans="3:61" ht="13.5" customHeight="1" hidden="1">
      <c r="C7" s="12">
        <f>COUNTIF(C84:C107,3)</f>
        <v>0</v>
      </c>
      <c r="E7" s="12">
        <f>COUNTIF(E84:E107,3)</f>
        <v>0</v>
      </c>
      <c r="G7" s="11">
        <f>COUNTIF(G84:G107,3)</f>
        <v>0</v>
      </c>
      <c r="I7" s="11">
        <f>COUNTIF(I84:I107,3)</f>
        <v>0</v>
      </c>
      <c r="K7" s="11">
        <f>COUNTIF(K84:K107,3)</f>
        <v>0</v>
      </c>
      <c r="M7" s="11">
        <f>COUNTIF(M84:M107,3)</f>
        <v>0</v>
      </c>
      <c r="O7" s="11">
        <f>COUNTIF(O84:O107,3)</f>
        <v>0</v>
      </c>
      <c r="Q7" s="11">
        <f>COUNTIF(Q84:Q107,3)</f>
        <v>0</v>
      </c>
      <c r="S7" s="11">
        <f>COUNTIF(S84:S107,3)</f>
        <v>0</v>
      </c>
      <c r="U7" s="11">
        <f>COUNTIF(U84:U107,3)</f>
        <v>0</v>
      </c>
      <c r="W7" s="11">
        <f>COUNTIF(W84:W107,3)</f>
        <v>0</v>
      </c>
      <c r="Y7" s="11">
        <f>COUNTIF(Y84:Y107,3)</f>
        <v>0</v>
      </c>
      <c r="AA7" s="11">
        <f>COUNTIF(AA84:AA107,3)</f>
        <v>0</v>
      </c>
      <c r="AC7" s="11">
        <f>COUNTIF(AC84:AC107,3)</f>
        <v>0</v>
      </c>
      <c r="AE7" s="11">
        <f>COUNTIF(AE84:AE107,3)</f>
        <v>0</v>
      </c>
      <c r="AG7" s="11">
        <f>COUNTIF(AG84:AG107,3)</f>
        <v>0</v>
      </c>
      <c r="AI7" s="11">
        <f>COUNTIF(AI84:AI107,3)</f>
        <v>0</v>
      </c>
      <c r="AK7" s="11">
        <f>COUNTIF(AK84:AK107,3)</f>
        <v>0</v>
      </c>
      <c r="AY7" s="11">
        <f>COUNTIF(AY84:AY107,3)</f>
        <v>0</v>
      </c>
      <c r="BA7" s="11">
        <f>COUNTIF(BA84:BA107,3)</f>
        <v>0</v>
      </c>
      <c r="BC7" s="11">
        <f>COUNTIF(BC84:BC107,3)</f>
        <v>0</v>
      </c>
      <c r="BE7" s="11">
        <f>COUNTIF(BE84:BE107,3)</f>
        <v>0</v>
      </c>
      <c r="BG7" s="11">
        <f>COUNTIF(BG84:BG107,3)</f>
        <v>0</v>
      </c>
      <c r="BI7" s="11">
        <f>COUNTIF(BI84:BI107,3)</f>
        <v>0</v>
      </c>
    </row>
    <row r="8" spans="3:62" ht="13.5" customHeight="1" hidden="1">
      <c r="C8" s="13">
        <f>COUNT(C11:C83)</f>
        <v>0</v>
      </c>
      <c r="D8" s="14"/>
      <c r="E8" s="13">
        <f>COUNT(E11:E83)</f>
        <v>0</v>
      </c>
      <c r="F8" s="14"/>
      <c r="G8" s="11">
        <f>COUNT(G11:G83)</f>
        <v>0</v>
      </c>
      <c r="H8" s="14"/>
      <c r="I8" s="11">
        <f>COUNT(I11:I83)</f>
        <v>0</v>
      </c>
      <c r="J8" s="14"/>
      <c r="K8" s="11">
        <f>COUNT(K11:K83)</f>
        <v>0</v>
      </c>
      <c r="L8" s="14"/>
      <c r="M8" s="11">
        <f>COUNT(M11:M83)</f>
        <v>0</v>
      </c>
      <c r="N8" s="14"/>
      <c r="O8" s="11">
        <f>COUNT(O11:O83)</f>
        <v>0</v>
      </c>
      <c r="P8" s="14"/>
      <c r="Q8" s="11">
        <f>COUNT(Q11:Q83)</f>
        <v>0</v>
      </c>
      <c r="R8" s="14"/>
      <c r="S8" s="11">
        <f>COUNT(S11:S83)</f>
        <v>0</v>
      </c>
      <c r="T8" s="14"/>
      <c r="U8" s="11">
        <f>COUNT(U11:U83)</f>
        <v>0</v>
      </c>
      <c r="V8" s="14"/>
      <c r="W8" s="11">
        <f>COUNT(W11:W83)</f>
        <v>0</v>
      </c>
      <c r="X8" s="14"/>
      <c r="Y8" s="11">
        <f>COUNT(Y11:Y83)</f>
        <v>0</v>
      </c>
      <c r="Z8" s="14"/>
      <c r="AA8" s="11">
        <f>COUNT(AA11:AA83)</f>
        <v>0</v>
      </c>
      <c r="AB8" s="14"/>
      <c r="AC8" s="11">
        <f>COUNT(AC11:AC83)</f>
        <v>0</v>
      </c>
      <c r="AD8" s="14"/>
      <c r="AE8" s="11">
        <f>COUNT(AE11:AE83)</f>
        <v>0</v>
      </c>
      <c r="AF8" s="14"/>
      <c r="AG8" s="11">
        <f>COUNT(AG11:AG83)</f>
        <v>0</v>
      </c>
      <c r="AH8" s="14"/>
      <c r="AI8" s="11">
        <f>COUNT(AI11:AI83)</f>
        <v>0</v>
      </c>
      <c r="AJ8" s="14"/>
      <c r="AK8" s="11">
        <f>COUNT(AK11:AK83)</f>
        <v>0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1">
        <f>COUNT(AY11:AY83)</f>
        <v>0</v>
      </c>
      <c r="AZ8" s="14"/>
      <c r="BA8" s="11">
        <f>COUNT(BA11:BA83)</f>
        <v>0</v>
      </c>
      <c r="BB8" s="14"/>
      <c r="BC8" s="11">
        <f>COUNT(BC11:BC83)</f>
        <v>0</v>
      </c>
      <c r="BD8" s="14"/>
      <c r="BE8" s="11">
        <f>COUNT(BE11:BE83)</f>
        <v>0</v>
      </c>
      <c r="BF8" s="14"/>
      <c r="BG8" s="11">
        <f>COUNT(BG11:BG83)</f>
        <v>0</v>
      </c>
      <c r="BH8" s="14"/>
      <c r="BI8" s="11">
        <f>COUNT(BI11:BI83)</f>
        <v>0</v>
      </c>
      <c r="BJ8" s="14"/>
    </row>
    <row r="9" spans="2:191" ht="23.25" customHeight="1" thickBot="1">
      <c r="B9" s="15" t="s">
        <v>373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70">
        <f>COUNT(C11:AL28)/2</f>
        <v>0</v>
      </c>
      <c r="AF9" s="370"/>
      <c r="AG9" s="16"/>
      <c r="AH9" s="16"/>
      <c r="AI9" s="16"/>
      <c r="AJ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7"/>
      <c r="BL9" s="18"/>
      <c r="BM9" s="19"/>
      <c r="BN9" s="18"/>
      <c r="BO9" s="19"/>
      <c r="BP9" s="18"/>
      <c r="BQ9" s="19"/>
      <c r="BR9" s="18"/>
      <c r="BS9" s="19"/>
      <c r="BT9" s="18"/>
      <c r="BU9" s="19"/>
      <c r="BV9" s="18"/>
      <c r="BW9" s="19"/>
      <c r="BX9" s="18"/>
      <c r="BY9" s="19"/>
      <c r="BZ9" s="18"/>
      <c r="CA9" s="19"/>
      <c r="CB9" s="18"/>
      <c r="CC9" s="19"/>
      <c r="CD9" s="18"/>
      <c r="CE9" s="19"/>
      <c r="CF9" s="18"/>
      <c r="CG9" s="19"/>
      <c r="CH9" s="18"/>
      <c r="CI9" s="19"/>
      <c r="CJ9" s="18"/>
      <c r="CK9" s="19"/>
      <c r="CL9" s="18"/>
      <c r="CM9" s="19"/>
      <c r="CN9" s="18"/>
      <c r="CO9" s="19"/>
      <c r="CP9" s="18"/>
      <c r="CQ9" s="19"/>
      <c r="CR9" s="18"/>
      <c r="CS9" s="19"/>
      <c r="CT9" s="18"/>
      <c r="CU9" s="19"/>
      <c r="CV9" s="18"/>
      <c r="CW9" s="19"/>
      <c r="CX9" s="18"/>
      <c r="CY9" s="19"/>
      <c r="CZ9" s="18"/>
      <c r="DA9" s="19"/>
      <c r="DB9" s="18"/>
      <c r="DC9" s="19"/>
      <c r="DD9" s="18"/>
      <c r="DE9" s="19"/>
      <c r="DF9" s="18"/>
      <c r="EM9" s="15" t="s">
        <v>373</v>
      </c>
      <c r="EN9" s="20"/>
      <c r="EW9" s="21"/>
      <c r="EX9" s="21"/>
      <c r="EZ9" s="31" t="s">
        <v>12</v>
      </c>
      <c r="FA9" s="32"/>
      <c r="FB9" s="32"/>
      <c r="FC9" s="32"/>
      <c r="FD9" s="2"/>
      <c r="FE9" s="32"/>
      <c r="FF9" s="32"/>
      <c r="FH9" s="31" t="s">
        <v>13</v>
      </c>
      <c r="FI9" s="21"/>
      <c r="FJ9" s="21"/>
      <c r="FK9" s="21"/>
      <c r="FL9" s="22"/>
      <c r="FO9" s="135"/>
      <c r="FP9" s="136"/>
      <c r="FQ9" s="137"/>
      <c r="FR9" s="15" t="s">
        <v>373</v>
      </c>
      <c r="FS9" s="138"/>
      <c r="FT9" s="139"/>
      <c r="FU9" s="139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40">
        <v>41243</v>
      </c>
      <c r="GH9" s="137"/>
      <c r="GI9" s="137"/>
    </row>
    <row r="10" spans="2:197" ht="13.5" thickBot="1">
      <c r="B10" s="134">
        <f ca="1">TODAY()</f>
        <v>44196</v>
      </c>
      <c r="C10" s="365" t="s">
        <v>362</v>
      </c>
      <c r="D10" s="366"/>
      <c r="E10" s="365" t="s">
        <v>358</v>
      </c>
      <c r="F10" s="366"/>
      <c r="G10" s="365" t="s">
        <v>359</v>
      </c>
      <c r="H10" s="366"/>
      <c r="I10" s="365" t="s">
        <v>360</v>
      </c>
      <c r="J10" s="366"/>
      <c r="K10" s="365" t="s">
        <v>361</v>
      </c>
      <c r="L10" s="366"/>
      <c r="M10" s="365" t="s">
        <v>363</v>
      </c>
      <c r="N10" s="366"/>
      <c r="O10" s="365" t="s">
        <v>364</v>
      </c>
      <c r="P10" s="366"/>
      <c r="Q10" s="365" t="s">
        <v>365</v>
      </c>
      <c r="R10" s="366"/>
      <c r="S10" s="365" t="s">
        <v>367</v>
      </c>
      <c r="T10" s="366"/>
      <c r="U10" s="365" t="s">
        <v>366</v>
      </c>
      <c r="V10" s="366"/>
      <c r="W10" s="365" t="s">
        <v>356</v>
      </c>
      <c r="X10" s="366"/>
      <c r="Y10" s="365" t="s">
        <v>368</v>
      </c>
      <c r="Z10" s="366"/>
      <c r="AA10" s="365" t="s">
        <v>369</v>
      </c>
      <c r="AB10" s="366"/>
      <c r="AC10" s="365" t="s">
        <v>370</v>
      </c>
      <c r="AD10" s="366"/>
      <c r="AE10" s="365" t="s">
        <v>371</v>
      </c>
      <c r="AF10" s="366"/>
      <c r="AG10" s="365" t="s">
        <v>372</v>
      </c>
      <c r="AH10" s="366"/>
      <c r="AI10" s="367">
        <v>17</v>
      </c>
      <c r="AJ10" s="368"/>
      <c r="AK10" s="367">
        <v>18</v>
      </c>
      <c r="AL10" s="368"/>
      <c r="AM10" s="367">
        <v>19</v>
      </c>
      <c r="AN10" s="368"/>
      <c r="AO10" s="367">
        <v>20</v>
      </c>
      <c r="AP10" s="368"/>
      <c r="AQ10" s="367">
        <v>21</v>
      </c>
      <c r="AR10" s="368"/>
      <c r="AS10" s="367">
        <v>22</v>
      </c>
      <c r="AT10" s="368"/>
      <c r="AU10" s="367">
        <v>23</v>
      </c>
      <c r="AV10" s="368"/>
      <c r="AW10" s="367">
        <v>24</v>
      </c>
      <c r="AX10" s="368"/>
      <c r="AY10" s="367">
        <v>25</v>
      </c>
      <c r="AZ10" s="368"/>
      <c r="BA10" s="367">
        <v>26</v>
      </c>
      <c r="BB10" s="368"/>
      <c r="BC10" s="367">
        <v>27</v>
      </c>
      <c r="BD10" s="368"/>
      <c r="BE10" s="367">
        <v>28</v>
      </c>
      <c r="BF10" s="368"/>
      <c r="BG10" s="367">
        <v>29</v>
      </c>
      <c r="BH10" s="368"/>
      <c r="BI10" s="367">
        <v>30</v>
      </c>
      <c r="BJ10" s="368"/>
      <c r="BK10" s="35" t="s">
        <v>17</v>
      </c>
      <c r="BL10" s="36"/>
      <c r="BM10" s="37" t="s">
        <v>18</v>
      </c>
      <c r="BN10" s="38"/>
      <c r="BO10" s="39" t="s">
        <v>19</v>
      </c>
      <c r="BP10" s="36"/>
      <c r="BQ10" s="37" t="s">
        <v>31</v>
      </c>
      <c r="BR10" s="38"/>
      <c r="BS10" s="39" t="s">
        <v>20</v>
      </c>
      <c r="BT10" s="36"/>
      <c r="BU10" s="37" t="s">
        <v>36</v>
      </c>
      <c r="BV10" s="38"/>
      <c r="BW10" s="39" t="s">
        <v>8</v>
      </c>
      <c r="BX10" s="36"/>
      <c r="BY10" s="37" t="s">
        <v>21</v>
      </c>
      <c r="BZ10" s="38"/>
      <c r="CA10" s="39" t="s">
        <v>23</v>
      </c>
      <c r="CB10" s="36"/>
      <c r="CC10" s="39" t="s">
        <v>22</v>
      </c>
      <c r="CD10" s="36"/>
      <c r="CE10" s="37" t="s">
        <v>10</v>
      </c>
      <c r="CF10" s="38"/>
      <c r="CG10" s="39" t="s">
        <v>35</v>
      </c>
      <c r="CH10" s="36"/>
      <c r="CI10" s="37" t="s">
        <v>37</v>
      </c>
      <c r="CJ10" s="38"/>
      <c r="CK10" s="39" t="s">
        <v>38</v>
      </c>
      <c r="CL10" s="36"/>
      <c r="CM10" s="37" t="s">
        <v>14</v>
      </c>
      <c r="CN10" s="38"/>
      <c r="CO10" s="39" t="s">
        <v>16</v>
      </c>
      <c r="CP10" s="36"/>
      <c r="CQ10" s="37" t="s">
        <v>34</v>
      </c>
      <c r="CR10" s="38"/>
      <c r="CS10" s="39" t="s">
        <v>39</v>
      </c>
      <c r="CT10" s="40"/>
      <c r="CU10" s="23"/>
      <c r="CV10" s="24"/>
      <c r="CW10" s="23"/>
      <c r="CX10" s="24"/>
      <c r="CY10" s="23"/>
      <c r="CZ10" s="24"/>
      <c r="DA10" s="23"/>
      <c r="DB10" s="24"/>
      <c r="DC10" s="23"/>
      <c r="DD10" s="24"/>
      <c r="DE10" s="23"/>
      <c r="DF10" s="24"/>
      <c r="DI10" s="3" t="s">
        <v>0</v>
      </c>
      <c r="DJ10" s="3" t="s">
        <v>1</v>
      </c>
      <c r="DK10" s="3" t="s">
        <v>2</v>
      </c>
      <c r="DL10" s="3" t="s">
        <v>3</v>
      </c>
      <c r="DM10" s="3" t="s">
        <v>4</v>
      </c>
      <c r="DN10" s="3" t="s">
        <v>5</v>
      </c>
      <c r="DO10" s="3" t="s">
        <v>6</v>
      </c>
      <c r="DP10" s="3" t="s">
        <v>24</v>
      </c>
      <c r="DQ10" s="47" t="s">
        <v>1</v>
      </c>
      <c r="DR10" s="48" t="s">
        <v>2</v>
      </c>
      <c r="DS10" s="48" t="s">
        <v>3</v>
      </c>
      <c r="DT10" s="48" t="s">
        <v>4</v>
      </c>
      <c r="DU10" s="48" t="s">
        <v>5</v>
      </c>
      <c r="DV10" s="48" t="s">
        <v>6</v>
      </c>
      <c r="DW10" s="48" t="s">
        <v>7</v>
      </c>
      <c r="DX10" s="49" t="s">
        <v>0</v>
      </c>
      <c r="DY10" s="47" t="s">
        <v>1</v>
      </c>
      <c r="DZ10" s="48" t="s">
        <v>2</v>
      </c>
      <c r="EA10" s="48" t="s">
        <v>3</v>
      </c>
      <c r="EB10" s="48" t="s">
        <v>4</v>
      </c>
      <c r="EC10" s="48" t="s">
        <v>5</v>
      </c>
      <c r="ED10" s="48" t="s">
        <v>6</v>
      </c>
      <c r="EE10" s="48" t="s">
        <v>7</v>
      </c>
      <c r="EF10" s="49" t="s">
        <v>0</v>
      </c>
      <c r="EH10" s="25"/>
      <c r="EI10" s="25"/>
      <c r="EM10" s="34">
        <f ca="1">TODAY()</f>
        <v>44196</v>
      </c>
      <c r="EN10" s="3" t="s">
        <v>0</v>
      </c>
      <c r="EO10" s="3" t="s">
        <v>1</v>
      </c>
      <c r="EP10" s="3" t="s">
        <v>2</v>
      </c>
      <c r="EQ10" s="3" t="s">
        <v>3</v>
      </c>
      <c r="ER10" s="3" t="s">
        <v>4</v>
      </c>
      <c r="ES10" s="3" t="s">
        <v>5</v>
      </c>
      <c r="ET10" s="3" t="s">
        <v>6</v>
      </c>
      <c r="EU10" s="3" t="s">
        <v>24</v>
      </c>
      <c r="EV10" s="47" t="s">
        <v>1</v>
      </c>
      <c r="EW10" s="48" t="s">
        <v>2</v>
      </c>
      <c r="EX10" s="48" t="s">
        <v>3</v>
      </c>
      <c r="EY10" s="48" t="s">
        <v>4</v>
      </c>
      <c r="EZ10" s="48" t="s">
        <v>5</v>
      </c>
      <c r="FA10" s="48" t="s">
        <v>6</v>
      </c>
      <c r="FB10" s="48" t="s">
        <v>7</v>
      </c>
      <c r="FC10" s="49" t="s">
        <v>0</v>
      </c>
      <c r="FD10" s="47" t="s">
        <v>1</v>
      </c>
      <c r="FE10" s="48" t="s">
        <v>2</v>
      </c>
      <c r="FF10" s="48" t="s">
        <v>3</v>
      </c>
      <c r="FG10" s="48" t="s">
        <v>4</v>
      </c>
      <c r="FH10" s="48" t="s">
        <v>5</v>
      </c>
      <c r="FI10" s="48" t="s">
        <v>6</v>
      </c>
      <c r="FJ10" s="48" t="s">
        <v>7</v>
      </c>
      <c r="FK10" s="49" t="s">
        <v>0</v>
      </c>
      <c r="FL10" s="3" t="s">
        <v>11</v>
      </c>
      <c r="FO10" s="135"/>
      <c r="FP10" s="136"/>
      <c r="FQ10" s="137"/>
      <c r="FR10" s="141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 t="s">
        <v>53</v>
      </c>
      <c r="GG10" s="142">
        <f>(COUNT(FP12:GI59)/2)-13.5</f>
        <v>0</v>
      </c>
      <c r="GH10" s="137"/>
      <c r="GI10" s="137"/>
      <c r="GM10" s="280"/>
      <c r="GN10" s="280"/>
      <c r="GO10" s="177"/>
    </row>
    <row r="11" spans="1:197" ht="12" customHeight="1" thickBot="1">
      <c r="A11">
        <v>1</v>
      </c>
      <c r="B11" s="189" t="s">
        <v>319</v>
      </c>
      <c r="C11" s="190"/>
      <c r="D11" s="191"/>
      <c r="E11" s="310"/>
      <c r="F11" s="311"/>
      <c r="G11" s="310"/>
      <c r="H11" s="311"/>
      <c r="I11" s="310"/>
      <c r="J11" s="311"/>
      <c r="K11" s="310"/>
      <c r="L11" s="311"/>
      <c r="M11" s="310"/>
      <c r="N11" s="311"/>
      <c r="O11" s="310"/>
      <c r="P11" s="311"/>
      <c r="Q11" s="310"/>
      <c r="R11" s="311"/>
      <c r="S11" s="310"/>
      <c r="T11" s="311"/>
      <c r="U11" s="310"/>
      <c r="V11" s="311"/>
      <c r="W11" s="310"/>
      <c r="X11" s="311"/>
      <c r="Y11" s="310"/>
      <c r="Z11" s="311"/>
      <c r="AA11" s="310"/>
      <c r="AB11" s="311"/>
      <c r="AC11" s="310"/>
      <c r="AD11" s="311"/>
      <c r="AE11" s="310"/>
      <c r="AF11" s="311"/>
      <c r="AG11" s="310"/>
      <c r="AH11" s="311"/>
      <c r="AI11" s="7"/>
      <c r="AJ11" s="8"/>
      <c r="AK11" s="4"/>
      <c r="AL11" s="5"/>
      <c r="AM11" s="4"/>
      <c r="AN11" s="5"/>
      <c r="AO11" s="4"/>
      <c r="AP11" s="5"/>
      <c r="AQ11" s="4"/>
      <c r="AR11" s="5"/>
      <c r="AS11" s="4"/>
      <c r="AT11" s="5"/>
      <c r="AU11" s="4"/>
      <c r="AV11" s="5"/>
      <c r="AW11" s="4"/>
      <c r="AX11" s="153"/>
      <c r="AY11" s="4"/>
      <c r="AZ11" s="153"/>
      <c r="BA11" s="4"/>
      <c r="BB11" s="153"/>
      <c r="BC11" s="4"/>
      <c r="BD11" s="153"/>
      <c r="BE11" s="4"/>
      <c r="BF11" s="153"/>
      <c r="BG11" s="4"/>
      <c r="BH11" s="153"/>
      <c r="BI11" s="4"/>
      <c r="BJ11" s="153"/>
      <c r="BK11" s="26">
        <f>IF(C11&gt;D11,3,0)+(IF(C11=D11,1,0)*COUNT(C11))</f>
        <v>0</v>
      </c>
      <c r="BL11" s="12"/>
      <c r="BM11" s="12">
        <f>IF(E11&gt;F11,3,0)+(IF(E11=F11,1,0)*COUNT(E11))</f>
        <v>0</v>
      </c>
      <c r="BN11" s="12"/>
      <c r="BO11" s="12">
        <f aca="true" t="shared" si="0" ref="BO11:BO26">IF(G11&gt;H11,3,0)+(IF(G11=H11,1,0)*COUNT(G11))</f>
        <v>0</v>
      </c>
      <c r="BP11" s="12"/>
      <c r="BQ11" s="12">
        <f>IF(I11&gt;J11,3,0)+(IF(I11=J11,1,0)*COUNT(I11))</f>
        <v>0</v>
      </c>
      <c r="BR11" s="12"/>
      <c r="BS11" s="12">
        <f>IF(K11&gt;L11,3,0)+(IF(K11=L11,1,0)*COUNT(K11))</f>
        <v>0</v>
      </c>
      <c r="BT11" s="12"/>
      <c r="BU11" s="12">
        <f aca="true" t="shared" si="1" ref="BU11:BU26">IF(M11&gt;N11,3,0)+(IF(M11=N11,1,0)*COUNT(M11))</f>
        <v>0</v>
      </c>
      <c r="BV11" s="12"/>
      <c r="BW11" s="12">
        <f>IF(O11&gt;P11,3,0)+(IF(O11=P11,1,0)*COUNT(O11))</f>
        <v>0</v>
      </c>
      <c r="BX11" s="12"/>
      <c r="BY11" s="12">
        <f>IF(Q11&gt;R11,3,0)+(IF(Q11=R11,1,0)*COUNT(Q11))</f>
        <v>0</v>
      </c>
      <c r="BZ11" s="12"/>
      <c r="CA11" s="12">
        <f aca="true" t="shared" si="2" ref="CA11:CA26">IF(S11&gt;T11,3,0)+(IF(S11=T11,1,0)*COUNT(S11))</f>
        <v>0</v>
      </c>
      <c r="CB11" s="12"/>
      <c r="CC11" s="12">
        <f>IF(U11&gt;V11,3,0)+(IF(U11=V11,1,0)*COUNT(U11))</f>
        <v>0</v>
      </c>
      <c r="CD11" s="12"/>
      <c r="CE11" s="12">
        <f>IF(W11&gt;X11,3,0)+(IF(W11=X11,1,0)*COUNT(W11))</f>
        <v>0</v>
      </c>
      <c r="CF11" s="12"/>
      <c r="CG11" s="12">
        <f aca="true" t="shared" si="3" ref="CG11:CG26">IF(Y11&gt;Z11,3,0)+(IF(Y11=Z11,1,0)*COUNT(Y11))</f>
        <v>0</v>
      </c>
      <c r="CH11" s="12"/>
      <c r="CI11" s="12">
        <f>IF(AA11&gt;AB11,3,0)+(IF(AA11=AB11,1,0)*COUNT(AA11))</f>
        <v>0</v>
      </c>
      <c r="CJ11" s="12"/>
      <c r="CK11" s="12">
        <f>IF(AC11&gt;AD11,3,0)+(IF(AC11=AD11,1,0)*COUNT(AC11))</f>
        <v>0</v>
      </c>
      <c r="CL11" s="12"/>
      <c r="CM11" s="12">
        <f aca="true" t="shared" si="4" ref="CM11:CM26">IF(AE11&gt;AF11,3,0)+(IF(AE11=AF11,1,0)*COUNT(AE11))</f>
        <v>0</v>
      </c>
      <c r="CN11" s="12"/>
      <c r="CO11" s="12">
        <f>IF(AG11&gt;AH11,3,0)+(IF(AG11=AH11,1,0)*COUNT(AG11))</f>
        <v>0</v>
      </c>
      <c r="CP11" s="12"/>
      <c r="CQ11" s="12">
        <f>IF(AI11&gt;AJ11,3,0)+(IF(AI11=AJ11,1,0)*COUNT(AI11))</f>
        <v>0</v>
      </c>
      <c r="CR11" s="12"/>
      <c r="CS11" s="12">
        <f aca="true" t="shared" si="5" ref="CS11:CS26">IF(AK11&gt;AL11,3,0)+(IF(AK11=AL11,1,0)*COUNT(AK11))</f>
        <v>0</v>
      </c>
      <c r="CT11" s="12"/>
      <c r="CU11" s="12">
        <f>IF(AY11&gt;AZ11,3,0)+(IF(AY11=AZ11,1,0)*COUNT(AY11))</f>
        <v>0</v>
      </c>
      <c r="CV11" s="12"/>
      <c r="CW11" s="12">
        <f>IF(BA11&gt;BB11,3,0)+(IF(BA11=BB11,1,0)*COUNT(BA11))</f>
        <v>0</v>
      </c>
      <c r="CX11" s="12"/>
      <c r="CY11" s="12">
        <f aca="true" t="shared" si="6" ref="CY11:CY26">IF(BC11&gt;BD11,3,0)+(IF(BC11=BD11,1,0)*COUNT(BC11))</f>
        <v>0</v>
      </c>
      <c r="CZ11" s="12"/>
      <c r="DA11" s="12">
        <f>IF(BE11&gt;BF11,3,0)+(IF(BE11=BF11,1,0)*COUNT(BE11))</f>
        <v>0</v>
      </c>
      <c r="DB11" s="12"/>
      <c r="DC11" s="12">
        <f>IF(BG11&gt;BH11,3,0)+(IF(BG11=BH11,1,0)*COUNT(BG11))</f>
        <v>0</v>
      </c>
      <c r="DD11" s="12"/>
      <c r="DE11" s="12">
        <f aca="true" t="shared" si="7" ref="DE11:DE26">IF(BI11&gt;BJ11,3,0)+(IF(BI11=BJ11,1,0)*COUNT(BI11))</f>
        <v>0</v>
      </c>
      <c r="DF11" s="27"/>
      <c r="DG11" s="51">
        <f aca="true" t="shared" si="8" ref="DG11:DG26">RANK(DI11,$DI$11:$DI$28)</f>
        <v>16</v>
      </c>
      <c r="DH11" s="58" t="str">
        <f>B11</f>
        <v>BOTOFUMEIRO</v>
      </c>
      <c r="DI11" s="70">
        <f>DK11*3+DL11+(DP11/100000)+(DN11/100000000)+(A11/10000000000)</f>
        <v>1E-10</v>
      </c>
      <c r="DJ11" s="59">
        <f aca="true" t="shared" si="9" ref="DJ11:DN26">DQ11+DY11</f>
        <v>0</v>
      </c>
      <c r="DK11" s="59">
        <f t="shared" si="9"/>
        <v>0</v>
      </c>
      <c r="DL11" s="59">
        <f t="shared" si="9"/>
        <v>0</v>
      </c>
      <c r="DM11" s="59">
        <f t="shared" si="9"/>
        <v>0</v>
      </c>
      <c r="DN11" s="59">
        <f>DU11+EC11</f>
        <v>0</v>
      </c>
      <c r="DO11" s="59">
        <f aca="true" t="shared" si="10" ref="DO11:DO26">DV11+ED11</f>
        <v>0</v>
      </c>
      <c r="DP11" s="59">
        <f>DN11-DO11</f>
        <v>0</v>
      </c>
      <c r="DQ11" s="50">
        <f aca="true" t="shared" si="11" ref="DQ11:DQ26">COUNT(C11:BJ11)/2</f>
        <v>0</v>
      </c>
      <c r="DR11" s="50">
        <f aca="true" t="shared" si="12" ref="DR11:DR26">COUNTIF(BK11:DE11,3)</f>
        <v>0</v>
      </c>
      <c r="DS11" s="50">
        <f aca="true" t="shared" si="13" ref="DS11:DS26">COUNTIF(BK11:DE11,1)</f>
        <v>0</v>
      </c>
      <c r="DT11" s="50">
        <f aca="true" t="shared" si="14" ref="DT11:DT26">DQ11-DR11-DS11</f>
        <v>0</v>
      </c>
      <c r="DU11" s="50">
        <f aca="true" t="shared" si="15" ref="DU11:DV26">C11+E11+G11+I11+K11+M11+O11+Q11+S11+U11+W11+Y11+AA11+AC11+AE11+AG11+AI11+AK11+AY11+BA11+BE11+BG11+BI11</f>
        <v>0</v>
      </c>
      <c r="DV11" s="50">
        <f t="shared" si="15"/>
        <v>0</v>
      </c>
      <c r="DW11" s="50">
        <f aca="true" t="shared" si="16" ref="DW11:DW26">DU11-DV11</f>
        <v>0</v>
      </c>
      <c r="DX11" s="71">
        <f>DR11*3+DS11</f>
        <v>0</v>
      </c>
      <c r="DY11" s="52">
        <f>C8</f>
        <v>0</v>
      </c>
      <c r="DZ11" s="52">
        <f>C7</f>
        <v>0</v>
      </c>
      <c r="EA11" s="52">
        <f>C6</f>
        <v>0</v>
      </c>
      <c r="EB11" s="52">
        <f>C5</f>
        <v>0</v>
      </c>
      <c r="EC11" s="52">
        <f>C4</f>
        <v>0</v>
      </c>
      <c r="ED11" s="52">
        <f>C3</f>
        <v>0</v>
      </c>
      <c r="EE11" s="52">
        <f aca="true" t="shared" si="17" ref="EE11:EE26">EC11-ED11</f>
        <v>0</v>
      </c>
      <c r="EF11" s="72">
        <f>DZ11*3+EA11</f>
        <v>0</v>
      </c>
      <c r="EH11" s="28"/>
      <c r="EI11" s="30"/>
      <c r="EJ11" s="30"/>
      <c r="EK11" s="30"/>
      <c r="EL11" s="277">
        <v>1</v>
      </c>
      <c r="EM11" s="58" t="str">
        <f>VLOOKUP(EL11,$DG$11:$EF$28,2,FALSE)</f>
        <v>RAPUCO</v>
      </c>
      <c r="EN11" s="70">
        <f>VLOOKUP($EM11,$DH$11:$EF$28,2,FALSE)</f>
        <v>1.6E-09</v>
      </c>
      <c r="EO11" s="124">
        <f>VLOOKUP($EM11,$DH$11:$EF$28,3,FALSE)</f>
        <v>0</v>
      </c>
      <c r="EP11" s="124">
        <f>VLOOKUP($EM11,$DH$11:$EF$28,4,FALSE)</f>
        <v>0</v>
      </c>
      <c r="EQ11" s="124">
        <f>VLOOKUP($EM11,$DH$11:$EF$28,5,FALSE)</f>
        <v>0</v>
      </c>
      <c r="ER11" s="124">
        <f>VLOOKUP($EM11,$DH$11:$EF$28,6,FALSE)</f>
        <v>0</v>
      </c>
      <c r="ES11" s="59">
        <f>VLOOKUP($EM11,$DH$11:$EF$28,7,FALSE)</f>
        <v>0</v>
      </c>
      <c r="ET11" s="59">
        <f>VLOOKUP($EM11,$DH$11:$EF$28,8,FALSE)</f>
        <v>0</v>
      </c>
      <c r="EU11" s="199">
        <f>VLOOKUP($EM11,$DH$11:$EF$28,9,FALSE)</f>
        <v>0</v>
      </c>
      <c r="EV11" s="126">
        <f>VLOOKUP($EM11,$DH$11:$EF$28,10,FALSE)</f>
        <v>0</v>
      </c>
      <c r="EW11" s="50">
        <f>VLOOKUP($EM11,$DH$11:$EF$28,11,FALSE)</f>
        <v>0</v>
      </c>
      <c r="EX11" s="50">
        <f>VLOOKUP($EM11,$DH$11:$EF$28,12,FALSE)</f>
        <v>0</v>
      </c>
      <c r="EY11" s="50">
        <f>VLOOKUP($EM11,$DH$11:$EF$28,13,FALSE)</f>
        <v>0</v>
      </c>
      <c r="EZ11" s="50">
        <f>VLOOKUP($EM11,$DH$11:$EF$28,14,FALSE)</f>
        <v>0</v>
      </c>
      <c r="FA11" s="50">
        <f>VLOOKUP($EM11,$DH$11:$EF$28,15,FALSE)</f>
        <v>0</v>
      </c>
      <c r="FB11" s="50">
        <f>VLOOKUP($EM11,$DH$11:$EF$28,16,FALSE)</f>
        <v>0</v>
      </c>
      <c r="FC11" s="127">
        <f>VLOOKUP($EM11,$DH$11:$EF$28,17,FALSE)</f>
        <v>0</v>
      </c>
      <c r="FD11" s="130">
        <f>VLOOKUP($EM11,$DH$11:$EF$28,18,FALSE)</f>
        <v>0</v>
      </c>
      <c r="FE11" s="52">
        <f>VLOOKUP($EM11,$DH$11:$EF$28,19,FALSE)</f>
        <v>0</v>
      </c>
      <c r="FF11" s="52">
        <f>VLOOKUP($EM11,$DH$11:$EF$28,20,FALSE)</f>
        <v>0</v>
      </c>
      <c r="FG11" s="52">
        <f>VLOOKUP($EM11,$DH$11:$EF$28,21,FALSE)</f>
        <v>0</v>
      </c>
      <c r="FH11" s="52">
        <f>VLOOKUP($EM11,$DH$11:$EF$28,22,FALSE)</f>
        <v>0</v>
      </c>
      <c r="FI11" s="52">
        <f>VLOOKUP($EM11,$DH$11:$EF$28,23,FALSE)</f>
        <v>0</v>
      </c>
      <c r="FJ11" s="52">
        <f>VLOOKUP($EM11,$DH$11:$EF$28,24,FALSE)</f>
        <v>0</v>
      </c>
      <c r="FK11" s="131">
        <f>VLOOKUP($EM11,$DH$11:$EF$28,25,FALSE)</f>
        <v>0</v>
      </c>
      <c r="FL11" s="197">
        <f aca="true" t="shared" si="18" ref="FL11:FL26">EO11*3-EN11</f>
        <v>-1.6E-09</v>
      </c>
      <c r="FO11" s="135"/>
      <c r="FP11" s="154" t="s">
        <v>54</v>
      </c>
      <c r="FQ11" s="155">
        <v>1</v>
      </c>
      <c r="FR11" s="156">
        <v>43871</v>
      </c>
      <c r="FS11" s="157">
        <f>GF51+7</f>
        <v>43983</v>
      </c>
      <c r="FT11" s="158" t="s">
        <v>54</v>
      </c>
      <c r="FU11" s="159">
        <v>16</v>
      </c>
      <c r="FV11" s="160"/>
      <c r="FW11" s="154" t="s">
        <v>54</v>
      </c>
      <c r="FX11" s="155" t="s">
        <v>55</v>
      </c>
      <c r="FY11" s="156">
        <f>FR11+7</f>
        <v>43878</v>
      </c>
      <c r="FZ11" s="157">
        <f>FS11+7</f>
        <v>43990</v>
      </c>
      <c r="GA11" s="158" t="s">
        <v>54</v>
      </c>
      <c r="GB11" s="159">
        <v>17</v>
      </c>
      <c r="GC11" s="161"/>
      <c r="GD11" s="154" t="s">
        <v>54</v>
      </c>
      <c r="GE11" s="155">
        <v>3</v>
      </c>
      <c r="GF11" s="156">
        <f>FY11+7</f>
        <v>43885</v>
      </c>
      <c r="GG11" s="157">
        <f>FZ11+7</f>
        <v>43997</v>
      </c>
      <c r="GH11" s="158" t="s">
        <v>54</v>
      </c>
      <c r="GI11" s="159">
        <v>18</v>
      </c>
      <c r="GJ11" s="162"/>
      <c r="GK11" s="163"/>
      <c r="GL11" s="162"/>
      <c r="GM11" s="280"/>
      <c r="GN11" s="280"/>
      <c r="GO11" s="177"/>
    </row>
    <row r="12" spans="1:197" ht="12" customHeight="1" thickBot="1">
      <c r="A12">
        <v>2</v>
      </c>
      <c r="B12" s="189" t="s">
        <v>354</v>
      </c>
      <c r="C12" s="192"/>
      <c r="D12" s="193"/>
      <c r="E12" s="194"/>
      <c r="F12" s="195"/>
      <c r="G12" s="192"/>
      <c r="H12" s="193"/>
      <c r="I12" s="192"/>
      <c r="J12" s="193"/>
      <c r="K12" s="192"/>
      <c r="L12" s="193"/>
      <c r="M12" s="192"/>
      <c r="N12" s="193"/>
      <c r="O12" s="192"/>
      <c r="P12" s="193"/>
      <c r="Q12" s="192"/>
      <c r="R12" s="193"/>
      <c r="S12" s="192"/>
      <c r="T12" s="193"/>
      <c r="U12" s="192"/>
      <c r="V12" s="193"/>
      <c r="W12" s="192"/>
      <c r="X12" s="193"/>
      <c r="Y12" s="192"/>
      <c r="Z12" s="193"/>
      <c r="AA12" s="192"/>
      <c r="AB12" s="193"/>
      <c r="AC12" s="192"/>
      <c r="AD12" s="193"/>
      <c r="AE12" s="192"/>
      <c r="AF12" s="193"/>
      <c r="AG12" s="192"/>
      <c r="AH12" s="193"/>
      <c r="AI12" s="55"/>
      <c r="AJ12" s="56"/>
      <c r="AK12" s="55"/>
      <c r="AL12" s="56"/>
      <c r="AM12" s="55"/>
      <c r="AN12" s="56"/>
      <c r="AO12" s="55"/>
      <c r="AP12" s="56"/>
      <c r="AQ12" s="55"/>
      <c r="AR12" s="56"/>
      <c r="AS12" s="55"/>
      <c r="AT12" s="56"/>
      <c r="AU12" s="55"/>
      <c r="AV12" s="56"/>
      <c r="AW12" s="55"/>
      <c r="AX12" s="57"/>
      <c r="AY12" s="55"/>
      <c r="AZ12" s="57"/>
      <c r="BA12" s="55"/>
      <c r="BB12" s="57"/>
      <c r="BC12" s="55"/>
      <c r="BD12" s="57"/>
      <c r="BE12" s="55"/>
      <c r="BF12" s="57"/>
      <c r="BG12" s="55"/>
      <c r="BH12" s="57"/>
      <c r="BI12" s="55"/>
      <c r="BJ12" s="57"/>
      <c r="BK12" s="26">
        <f aca="true" t="shared" si="19" ref="BK12:BM26">IF(C12&gt;D12,3,0)+(IF(C12=D12,1,0)*COUNT(C12))</f>
        <v>0</v>
      </c>
      <c r="BL12" s="12"/>
      <c r="BM12" s="12">
        <f t="shared" si="19"/>
        <v>0</v>
      </c>
      <c r="BN12" s="12"/>
      <c r="BO12" s="12">
        <f t="shared" si="0"/>
        <v>0</v>
      </c>
      <c r="BP12" s="12"/>
      <c r="BQ12" s="12">
        <f aca="true" t="shared" si="20" ref="BQ12:BQ26">IF(I12&gt;J12,3,0)+(IF(I12=J12,1,0)*COUNT(I12))</f>
        <v>0</v>
      </c>
      <c r="BR12" s="12"/>
      <c r="BS12" s="12">
        <f aca="true" t="shared" si="21" ref="BS12:BS26">IF(K12&gt;L12,3,0)+(IF(K12=L12,1,0)*COUNT(K12))</f>
        <v>0</v>
      </c>
      <c r="BT12" s="12"/>
      <c r="BU12" s="12">
        <f t="shared" si="1"/>
        <v>0</v>
      </c>
      <c r="BV12" s="12"/>
      <c r="BW12" s="12">
        <f aca="true" t="shared" si="22" ref="BW12:BW26">IF(O12&gt;P12,3,0)+(IF(O12=P12,1,0)*COUNT(O12))</f>
        <v>0</v>
      </c>
      <c r="BX12" s="12"/>
      <c r="BY12" s="12">
        <f aca="true" t="shared" si="23" ref="BY12:BY26">IF(Q12&gt;R12,3,0)+(IF(Q12=R12,1,0)*COUNT(Q12))</f>
        <v>0</v>
      </c>
      <c r="BZ12" s="12"/>
      <c r="CA12" s="12">
        <f t="shared" si="2"/>
        <v>0</v>
      </c>
      <c r="CB12" s="12"/>
      <c r="CC12" s="12">
        <f aca="true" t="shared" si="24" ref="CC12:CC26">IF(U12&gt;V12,3,0)+(IF(U12=V12,1,0)*COUNT(U12))</f>
        <v>0</v>
      </c>
      <c r="CD12" s="12"/>
      <c r="CE12" s="12">
        <f aca="true" t="shared" si="25" ref="CE12:CE26">IF(W12&gt;X12,3,0)+(IF(W12=X12,1,0)*COUNT(W12))</f>
        <v>0</v>
      </c>
      <c r="CF12" s="12"/>
      <c r="CG12" s="12">
        <f t="shared" si="3"/>
        <v>0</v>
      </c>
      <c r="CH12" s="12"/>
      <c r="CI12" s="12">
        <f aca="true" t="shared" si="26" ref="CI12:CI26">IF(AA12&gt;AB12,3,0)+(IF(AA12=AB12,1,0)*COUNT(AA12))</f>
        <v>0</v>
      </c>
      <c r="CJ12" s="12"/>
      <c r="CK12" s="12">
        <f aca="true" t="shared" si="27" ref="CK12:CK26">IF(AC12&gt;AD12,3,0)+(IF(AC12=AD12,1,0)*COUNT(AC12))</f>
        <v>0</v>
      </c>
      <c r="CL12" s="12"/>
      <c r="CM12" s="12">
        <f t="shared" si="4"/>
        <v>0</v>
      </c>
      <c r="CN12" s="12"/>
      <c r="CO12" s="12">
        <f aca="true" t="shared" si="28" ref="CO12:CO26">IF(AG12&gt;AH12,3,0)+(IF(AG12=AH12,1,0)*COUNT(AG12))</f>
        <v>0</v>
      </c>
      <c r="CP12" s="12"/>
      <c r="CQ12" s="12">
        <f aca="true" t="shared" si="29" ref="CQ12:CQ26">IF(AI12&gt;AJ12,3,0)+(IF(AI12=AJ12,1,0)*COUNT(AI12))</f>
        <v>0</v>
      </c>
      <c r="CR12" s="12"/>
      <c r="CS12" s="12">
        <f t="shared" si="5"/>
        <v>0</v>
      </c>
      <c r="CT12" s="12"/>
      <c r="CU12" s="12">
        <f aca="true" t="shared" si="30" ref="CU12:CU26">IF(AY12&gt;AZ12,3,0)+(IF(AY12=AZ12,1,0)*COUNT(AY12))</f>
        <v>0</v>
      </c>
      <c r="CV12" s="12"/>
      <c r="CW12" s="12">
        <f aca="true" t="shared" si="31" ref="CW12:CW26">IF(BA12&gt;BB12,3,0)+(IF(BA12=BB12,1,0)*COUNT(BA12))</f>
        <v>0</v>
      </c>
      <c r="CX12" s="12"/>
      <c r="CY12" s="12">
        <f t="shared" si="6"/>
        <v>0</v>
      </c>
      <c r="CZ12" s="12"/>
      <c r="DA12" s="12">
        <f aca="true" t="shared" si="32" ref="DA12:DA26">IF(BE12&gt;BF12,3,0)+(IF(BE12=BF12,1,0)*COUNT(BE12))</f>
        <v>0</v>
      </c>
      <c r="DB12" s="12"/>
      <c r="DC12" s="12">
        <f aca="true" t="shared" si="33" ref="DC12:DC26">IF(BG12&gt;BH12,3,0)+(IF(BG12=BH12,1,0)*COUNT(BG12))</f>
        <v>0</v>
      </c>
      <c r="DD12" s="12"/>
      <c r="DE12" s="12">
        <f t="shared" si="7"/>
        <v>0</v>
      </c>
      <c r="DF12" s="27"/>
      <c r="DG12" s="51">
        <f t="shared" si="8"/>
        <v>15</v>
      </c>
      <c r="DH12" s="60" t="str">
        <f aca="true" t="shared" si="34" ref="DH12:DH26">B12</f>
        <v>BRASILIA</v>
      </c>
      <c r="DI12" s="70">
        <f aca="true" t="shared" si="35" ref="DI12:DI25">DK12*3+DL12+(DP12/100000)+(DN12/100000000)+(A12/10000000000)</f>
        <v>2E-10</v>
      </c>
      <c r="DJ12" s="61">
        <f>DQ12+DY12</f>
        <v>0</v>
      </c>
      <c r="DK12" s="61">
        <f t="shared" si="9"/>
        <v>0</v>
      </c>
      <c r="DL12" s="61">
        <f t="shared" si="9"/>
        <v>0</v>
      </c>
      <c r="DM12" s="61">
        <f t="shared" si="9"/>
        <v>0</v>
      </c>
      <c r="DN12" s="61">
        <f t="shared" si="9"/>
        <v>0</v>
      </c>
      <c r="DO12" s="61">
        <f t="shared" si="10"/>
        <v>0</v>
      </c>
      <c r="DP12" s="61">
        <f aca="true" t="shared" si="36" ref="DP12:DP26">DN12-DO12</f>
        <v>0</v>
      </c>
      <c r="DQ12" s="46">
        <f t="shared" si="11"/>
        <v>0</v>
      </c>
      <c r="DR12" s="46">
        <f t="shared" si="12"/>
        <v>0</v>
      </c>
      <c r="DS12" s="46">
        <f t="shared" si="13"/>
        <v>0</v>
      </c>
      <c r="DT12" s="46">
        <f t="shared" si="14"/>
        <v>0</v>
      </c>
      <c r="DU12" s="46">
        <f t="shared" si="15"/>
        <v>0</v>
      </c>
      <c r="DV12" s="46">
        <f t="shared" si="15"/>
        <v>0</v>
      </c>
      <c r="DW12" s="46">
        <f t="shared" si="16"/>
        <v>0</v>
      </c>
      <c r="DX12" s="68">
        <f aca="true" t="shared" si="37" ref="DX12:DX26">DR12*3+DS12</f>
        <v>0</v>
      </c>
      <c r="DY12" s="53">
        <f>E8</f>
        <v>0</v>
      </c>
      <c r="DZ12" s="53">
        <f>E7</f>
        <v>0</v>
      </c>
      <c r="EA12" s="53">
        <f>E6</f>
        <v>0</v>
      </c>
      <c r="EB12" s="53">
        <f>E5</f>
        <v>0</v>
      </c>
      <c r="EC12" s="53">
        <f>E4</f>
        <v>0</v>
      </c>
      <c r="ED12" s="53">
        <f>E3</f>
        <v>0</v>
      </c>
      <c r="EE12" s="53">
        <f t="shared" si="17"/>
        <v>0</v>
      </c>
      <c r="EF12" s="69">
        <f aca="true" t="shared" si="38" ref="EF12:EF26">DZ12*3+EA12</f>
        <v>0</v>
      </c>
      <c r="EH12" s="28"/>
      <c r="EI12" s="30"/>
      <c r="EJ12" s="30"/>
      <c r="EK12" s="30"/>
      <c r="EL12" s="277">
        <v>2</v>
      </c>
      <c r="EM12" s="201" t="str">
        <f>VLOOKUP(EL12,$DG$11:$EF$28,2,FALSE)</f>
        <v>PEÑAROL</v>
      </c>
      <c r="EN12" s="202">
        <f aca="true" t="shared" si="39" ref="EN12:EN26">VLOOKUP($EM12,$DH$11:$EF$28,2,FALSE)</f>
        <v>1.5E-09</v>
      </c>
      <c r="EO12" s="203">
        <f aca="true" t="shared" si="40" ref="EO12:EO26">VLOOKUP($EM12,$DH$11:$EF$28,3,FALSE)</f>
        <v>0</v>
      </c>
      <c r="EP12" s="203">
        <f aca="true" t="shared" si="41" ref="EP12:EP26">VLOOKUP($EM12,$DH$11:$EF$28,4,FALSE)</f>
        <v>0</v>
      </c>
      <c r="EQ12" s="203">
        <f aca="true" t="shared" si="42" ref="EQ12:EQ26">VLOOKUP($EM12,$DH$11:$EF$28,5,FALSE)</f>
        <v>0</v>
      </c>
      <c r="ER12" s="203">
        <f aca="true" t="shared" si="43" ref="ER12:ER26">VLOOKUP($EM12,$DH$11:$EF$28,6,FALSE)</f>
        <v>0</v>
      </c>
      <c r="ES12" s="204">
        <f aca="true" t="shared" si="44" ref="ES12:ES26">VLOOKUP($EM12,$DH$11:$EF$28,7,FALSE)</f>
        <v>0</v>
      </c>
      <c r="ET12" s="204">
        <f aca="true" t="shared" si="45" ref="ET12:ET26">VLOOKUP($EM12,$DH$11:$EF$28,8,FALSE)</f>
        <v>0</v>
      </c>
      <c r="EU12" s="205">
        <f aca="true" t="shared" si="46" ref="EU12:EU26">VLOOKUP($EM12,$DH$11:$EF$28,9,FALSE)</f>
        <v>0</v>
      </c>
      <c r="EV12" s="206">
        <f aca="true" t="shared" si="47" ref="EV12:EV26">VLOOKUP($EM12,$DH$11:$EF$28,10,FALSE)</f>
        <v>0</v>
      </c>
      <c r="EW12" s="203">
        <f aca="true" t="shared" si="48" ref="EW12:EW26">VLOOKUP($EM12,$DH$11:$EF$28,11,FALSE)</f>
        <v>0</v>
      </c>
      <c r="EX12" s="203">
        <f aca="true" t="shared" si="49" ref="EX12:EX26">VLOOKUP($EM12,$DH$11:$EF$28,12,FALSE)</f>
        <v>0</v>
      </c>
      <c r="EY12" s="203">
        <f aca="true" t="shared" si="50" ref="EY12:EY26">VLOOKUP($EM12,$DH$11:$EF$28,13,FALSE)</f>
        <v>0</v>
      </c>
      <c r="EZ12" s="203">
        <f aca="true" t="shared" si="51" ref="EZ12:EZ26">VLOOKUP($EM12,$DH$11:$EF$28,14,FALSE)</f>
        <v>0</v>
      </c>
      <c r="FA12" s="203">
        <f aca="true" t="shared" si="52" ref="FA12:FA26">VLOOKUP($EM12,$DH$11:$EF$28,15,FALSE)</f>
        <v>0</v>
      </c>
      <c r="FB12" s="203">
        <f aca="true" t="shared" si="53" ref="FB12:FB26">VLOOKUP($EM12,$DH$11:$EF$28,16,FALSE)</f>
        <v>0</v>
      </c>
      <c r="FC12" s="207">
        <f aca="true" t="shared" si="54" ref="FC12:FC26">VLOOKUP($EM12,$DH$11:$EF$28,17,FALSE)</f>
        <v>0</v>
      </c>
      <c r="FD12" s="206">
        <f aca="true" t="shared" si="55" ref="FD12:FD26">VLOOKUP($EM12,$DH$11:$EF$28,18,FALSE)</f>
        <v>0</v>
      </c>
      <c r="FE12" s="203">
        <f aca="true" t="shared" si="56" ref="FE12:FE26">VLOOKUP($EM12,$DH$11:$EF$28,19,FALSE)</f>
        <v>0</v>
      </c>
      <c r="FF12" s="203">
        <f aca="true" t="shared" si="57" ref="FF12:FF26">VLOOKUP($EM12,$DH$11:$EF$28,20,FALSE)</f>
        <v>0</v>
      </c>
      <c r="FG12" s="203">
        <f aca="true" t="shared" si="58" ref="FG12:FG26">VLOOKUP($EM12,$DH$11:$EF$28,21,FALSE)</f>
        <v>0</v>
      </c>
      <c r="FH12" s="203">
        <f aca="true" t="shared" si="59" ref="FH12:FH26">VLOOKUP($EM12,$DH$11:$EF$28,22,FALSE)</f>
        <v>0</v>
      </c>
      <c r="FI12" s="203">
        <f aca="true" t="shared" si="60" ref="FI12:FI26">VLOOKUP($EM12,$DH$11:$EF$28,23,FALSE)</f>
        <v>0</v>
      </c>
      <c r="FJ12" s="203">
        <f aca="true" t="shared" si="61" ref="FJ12:FJ26">VLOOKUP($EM12,$DH$11:$EF$28,24,FALSE)</f>
        <v>0</v>
      </c>
      <c r="FK12" s="207">
        <f aca="true" t="shared" si="62" ref="FK12:FK26">VLOOKUP($EM12,$DH$11:$EF$28,25,FALSE)</f>
        <v>0</v>
      </c>
      <c r="FL12" s="208">
        <f t="shared" si="18"/>
        <v>-1.5E-09</v>
      </c>
      <c r="FO12" s="135"/>
      <c r="FP12" s="292"/>
      <c r="FQ12" s="292"/>
      <c r="FR12" s="293" t="str">
        <f aca="true" t="shared" si="63" ref="FR12:FS19">GN30</f>
        <v>BRASILIA</v>
      </c>
      <c r="FS12" s="294" t="str">
        <f t="shared" si="63"/>
        <v>EGARA</v>
      </c>
      <c r="FT12" s="164"/>
      <c r="FU12" s="164"/>
      <c r="FV12" s="165"/>
      <c r="FW12" s="292"/>
      <c r="FX12" s="292"/>
      <c r="FY12" s="293" t="str">
        <f>GO36</f>
        <v>PEÑAROL</v>
      </c>
      <c r="FZ12" s="294" t="str">
        <f>GO37</f>
        <v>HURACÀ</v>
      </c>
      <c r="GA12" s="164"/>
      <c r="GB12" s="164"/>
      <c r="GC12" s="166"/>
      <c r="GD12" s="292"/>
      <c r="GE12" s="292"/>
      <c r="GF12" s="293" t="str">
        <f aca="true" t="shared" si="64" ref="GF12:GF17">GN31</f>
        <v>NÀSTIC</v>
      </c>
      <c r="GG12" s="294" t="str">
        <f>GN30</f>
        <v>BRASILIA</v>
      </c>
      <c r="GH12" s="164"/>
      <c r="GI12" s="164"/>
      <c r="GJ12" s="162"/>
      <c r="GK12" s="163"/>
      <c r="GL12" s="162"/>
      <c r="GM12" s="275">
        <v>86</v>
      </c>
      <c r="GN12" s="276" t="s">
        <v>85</v>
      </c>
      <c r="GO12" s="274" t="s">
        <v>85</v>
      </c>
    </row>
    <row r="13" spans="1:197" ht="12" customHeight="1" thickBot="1">
      <c r="A13">
        <v>3</v>
      </c>
      <c r="B13" s="189" t="s">
        <v>334</v>
      </c>
      <c r="C13" s="310"/>
      <c r="D13" s="311"/>
      <c r="E13" s="310"/>
      <c r="F13" s="311"/>
      <c r="G13" s="194"/>
      <c r="H13" s="195"/>
      <c r="I13" s="310"/>
      <c r="J13" s="311"/>
      <c r="K13" s="310"/>
      <c r="L13" s="311"/>
      <c r="M13" s="310"/>
      <c r="N13" s="311"/>
      <c r="O13" s="310"/>
      <c r="P13" s="311"/>
      <c r="Q13" s="310"/>
      <c r="R13" s="311"/>
      <c r="S13" s="310"/>
      <c r="T13" s="311"/>
      <c r="U13" s="310"/>
      <c r="V13" s="311"/>
      <c r="W13" s="310"/>
      <c r="X13" s="311"/>
      <c r="Y13" s="310"/>
      <c r="Z13" s="311"/>
      <c r="AA13" s="310"/>
      <c r="AB13" s="311"/>
      <c r="AC13" s="310"/>
      <c r="AD13" s="311"/>
      <c r="AE13" s="310"/>
      <c r="AF13" s="311"/>
      <c r="AG13" s="310"/>
      <c r="AH13" s="311"/>
      <c r="AI13" s="7"/>
      <c r="AJ13" s="8"/>
      <c r="AK13" s="4"/>
      <c r="AL13" s="5"/>
      <c r="AM13" s="4"/>
      <c r="AN13" s="5"/>
      <c r="AO13" s="4"/>
      <c r="AP13" s="5"/>
      <c r="AQ13" s="4"/>
      <c r="AR13" s="5"/>
      <c r="AS13" s="4"/>
      <c r="AT13" s="5"/>
      <c r="AU13" s="4"/>
      <c r="AV13" s="5"/>
      <c r="AW13" s="4"/>
      <c r="AX13" s="6"/>
      <c r="AY13" s="4"/>
      <c r="AZ13" s="6"/>
      <c r="BA13" s="4"/>
      <c r="BB13" s="6"/>
      <c r="BC13" s="4"/>
      <c r="BD13" s="6"/>
      <c r="BE13" s="4"/>
      <c r="BF13" s="6"/>
      <c r="BG13" s="4"/>
      <c r="BH13" s="6"/>
      <c r="BI13" s="4"/>
      <c r="BJ13" s="6"/>
      <c r="BK13" s="26">
        <f t="shared" si="19"/>
        <v>0</v>
      </c>
      <c r="BL13" s="12"/>
      <c r="BM13" s="12">
        <f t="shared" si="19"/>
        <v>0</v>
      </c>
      <c r="BN13" s="12"/>
      <c r="BO13" s="12">
        <f t="shared" si="0"/>
        <v>0</v>
      </c>
      <c r="BP13" s="12"/>
      <c r="BQ13" s="12">
        <f t="shared" si="20"/>
        <v>0</v>
      </c>
      <c r="BR13" s="12"/>
      <c r="BS13" s="12">
        <f t="shared" si="21"/>
        <v>0</v>
      </c>
      <c r="BT13" s="12"/>
      <c r="BU13" s="12">
        <f t="shared" si="1"/>
        <v>0</v>
      </c>
      <c r="BV13" s="12"/>
      <c r="BW13" s="12">
        <f t="shared" si="22"/>
        <v>0</v>
      </c>
      <c r="BX13" s="12"/>
      <c r="BY13" s="12">
        <f t="shared" si="23"/>
        <v>0</v>
      </c>
      <c r="BZ13" s="12"/>
      <c r="CA13" s="12">
        <f t="shared" si="2"/>
        <v>0</v>
      </c>
      <c r="CB13" s="12"/>
      <c r="CC13" s="12">
        <f t="shared" si="24"/>
        <v>0</v>
      </c>
      <c r="CD13" s="12"/>
      <c r="CE13" s="12">
        <f t="shared" si="25"/>
        <v>0</v>
      </c>
      <c r="CF13" s="12"/>
      <c r="CG13" s="12">
        <f t="shared" si="3"/>
        <v>0</v>
      </c>
      <c r="CH13" s="12"/>
      <c r="CI13" s="12">
        <f t="shared" si="26"/>
        <v>0</v>
      </c>
      <c r="CJ13" s="12"/>
      <c r="CK13" s="12">
        <f t="shared" si="27"/>
        <v>0</v>
      </c>
      <c r="CL13" s="12"/>
      <c r="CM13" s="12">
        <f t="shared" si="4"/>
        <v>0</v>
      </c>
      <c r="CN13" s="12"/>
      <c r="CO13" s="12">
        <f t="shared" si="28"/>
        <v>0</v>
      </c>
      <c r="CP13" s="12"/>
      <c r="CQ13" s="12">
        <f t="shared" si="29"/>
        <v>0</v>
      </c>
      <c r="CR13" s="12"/>
      <c r="CS13" s="12">
        <f t="shared" si="5"/>
        <v>0</v>
      </c>
      <c r="CT13" s="12"/>
      <c r="CU13" s="12">
        <f t="shared" si="30"/>
        <v>0</v>
      </c>
      <c r="CV13" s="12"/>
      <c r="CW13" s="12">
        <f t="shared" si="31"/>
        <v>0</v>
      </c>
      <c r="CX13" s="12"/>
      <c r="CY13" s="12">
        <f t="shared" si="6"/>
        <v>0</v>
      </c>
      <c r="CZ13" s="12"/>
      <c r="DA13" s="12">
        <f t="shared" si="32"/>
        <v>0</v>
      </c>
      <c r="DB13" s="12"/>
      <c r="DC13" s="12">
        <f t="shared" si="33"/>
        <v>0</v>
      </c>
      <c r="DD13" s="12"/>
      <c r="DE13" s="12">
        <f t="shared" si="7"/>
        <v>0</v>
      </c>
      <c r="DF13" s="27"/>
      <c r="DG13" s="51">
        <f t="shared" si="8"/>
        <v>14</v>
      </c>
      <c r="DH13" s="60" t="str">
        <f t="shared" si="34"/>
        <v>CERETANO</v>
      </c>
      <c r="DI13" s="70">
        <f t="shared" si="35"/>
        <v>3E-10</v>
      </c>
      <c r="DJ13" s="61">
        <f t="shared" si="9"/>
        <v>0</v>
      </c>
      <c r="DK13" s="61">
        <f t="shared" si="9"/>
        <v>0</v>
      </c>
      <c r="DL13" s="61">
        <f t="shared" si="9"/>
        <v>0</v>
      </c>
      <c r="DM13" s="61">
        <f t="shared" si="9"/>
        <v>0</v>
      </c>
      <c r="DN13" s="61">
        <f t="shared" si="9"/>
        <v>0</v>
      </c>
      <c r="DO13" s="61">
        <f t="shared" si="10"/>
        <v>0</v>
      </c>
      <c r="DP13" s="61">
        <f t="shared" si="36"/>
        <v>0</v>
      </c>
      <c r="DQ13" s="46">
        <f t="shared" si="11"/>
        <v>0</v>
      </c>
      <c r="DR13" s="46">
        <f t="shared" si="12"/>
        <v>0</v>
      </c>
      <c r="DS13" s="46">
        <f t="shared" si="13"/>
        <v>0</v>
      </c>
      <c r="DT13" s="46">
        <f t="shared" si="14"/>
        <v>0</v>
      </c>
      <c r="DU13" s="46">
        <f t="shared" si="15"/>
        <v>0</v>
      </c>
      <c r="DV13" s="46">
        <f t="shared" si="15"/>
        <v>0</v>
      </c>
      <c r="DW13" s="46">
        <f t="shared" si="16"/>
        <v>0</v>
      </c>
      <c r="DX13" s="68">
        <f t="shared" si="37"/>
        <v>0</v>
      </c>
      <c r="DY13" s="53">
        <f>G8</f>
        <v>0</v>
      </c>
      <c r="DZ13" s="53">
        <f>G7</f>
        <v>0</v>
      </c>
      <c r="EA13" s="53">
        <f>G6</f>
        <v>0</v>
      </c>
      <c r="EB13" s="53">
        <f>G5</f>
        <v>0</v>
      </c>
      <c r="EC13" s="53">
        <f>G4</f>
        <v>0</v>
      </c>
      <c r="ED13" s="53">
        <f>G3</f>
        <v>0</v>
      </c>
      <c r="EE13" s="53">
        <f t="shared" si="17"/>
        <v>0</v>
      </c>
      <c r="EF13" s="69">
        <f t="shared" si="38"/>
        <v>0</v>
      </c>
      <c r="EH13" s="28"/>
      <c r="EI13" s="30"/>
      <c r="EJ13" s="30"/>
      <c r="EK13" s="30"/>
      <c r="EL13" s="277">
        <v>3</v>
      </c>
      <c r="EM13" s="60" t="str">
        <f aca="true" t="shared" si="65" ref="EM13:EM26">VLOOKUP(EL13,$DG$11:$EF$28,2,FALSE)</f>
        <v>PALLEJÀ</v>
      </c>
      <c r="EN13" s="66">
        <f t="shared" si="39"/>
        <v>1.4E-09</v>
      </c>
      <c r="EO13" s="125">
        <f t="shared" si="40"/>
        <v>0</v>
      </c>
      <c r="EP13" s="125">
        <f t="shared" si="41"/>
        <v>0</v>
      </c>
      <c r="EQ13" s="125">
        <f t="shared" si="42"/>
        <v>0</v>
      </c>
      <c r="ER13" s="125">
        <f t="shared" si="43"/>
        <v>0</v>
      </c>
      <c r="ES13" s="61">
        <f t="shared" si="44"/>
        <v>0</v>
      </c>
      <c r="ET13" s="61">
        <f t="shared" si="45"/>
        <v>0</v>
      </c>
      <c r="EU13" s="200">
        <f t="shared" si="46"/>
        <v>0</v>
      </c>
      <c r="EV13" s="128">
        <f t="shared" si="47"/>
        <v>0</v>
      </c>
      <c r="EW13" s="46">
        <f t="shared" si="48"/>
        <v>0</v>
      </c>
      <c r="EX13" s="46">
        <f t="shared" si="49"/>
        <v>0</v>
      </c>
      <c r="EY13" s="46">
        <f t="shared" si="50"/>
        <v>0</v>
      </c>
      <c r="EZ13" s="46">
        <f t="shared" si="51"/>
        <v>0</v>
      </c>
      <c r="FA13" s="46">
        <f t="shared" si="52"/>
        <v>0</v>
      </c>
      <c r="FB13" s="46">
        <f t="shared" si="53"/>
        <v>0</v>
      </c>
      <c r="FC13" s="129">
        <f t="shared" si="54"/>
        <v>0</v>
      </c>
      <c r="FD13" s="132">
        <f t="shared" si="55"/>
        <v>0</v>
      </c>
      <c r="FE13" s="53">
        <f t="shared" si="56"/>
        <v>0</v>
      </c>
      <c r="FF13" s="53">
        <f t="shared" si="57"/>
        <v>0</v>
      </c>
      <c r="FG13" s="53">
        <f t="shared" si="58"/>
        <v>0</v>
      </c>
      <c r="FH13" s="53">
        <f t="shared" si="59"/>
        <v>0</v>
      </c>
      <c r="FI13" s="53">
        <f t="shared" si="60"/>
        <v>0</v>
      </c>
      <c r="FJ13" s="53">
        <f t="shared" si="61"/>
        <v>0</v>
      </c>
      <c r="FK13" s="133">
        <f t="shared" si="62"/>
        <v>0</v>
      </c>
      <c r="FL13" s="198">
        <f t="shared" si="18"/>
        <v>-1.4E-09</v>
      </c>
      <c r="FO13" s="135"/>
      <c r="FP13" s="295"/>
      <c r="FQ13" s="295"/>
      <c r="FR13" s="293" t="str">
        <f t="shared" si="63"/>
        <v>NÀSTIC</v>
      </c>
      <c r="FS13" s="294" t="str">
        <f t="shared" si="63"/>
        <v>DREAM TEAM</v>
      </c>
      <c r="FT13" s="298"/>
      <c r="FU13" s="298"/>
      <c r="FV13" s="168"/>
      <c r="FW13" s="295"/>
      <c r="FX13" s="295"/>
      <c r="FY13" s="296" t="str">
        <f>GO35</f>
        <v>BOTOFUMEIRO</v>
      </c>
      <c r="FZ13" s="297" t="str">
        <f>GN36</f>
        <v>CERETANO</v>
      </c>
      <c r="GA13" s="298"/>
      <c r="GB13" s="298"/>
      <c r="GC13" s="166"/>
      <c r="GD13" s="295"/>
      <c r="GE13" s="295"/>
      <c r="GF13" s="293" t="str">
        <f t="shared" si="64"/>
        <v>ICK</v>
      </c>
      <c r="GG13" s="297" t="str">
        <f aca="true" t="shared" si="66" ref="GG13:GG19">GO30</f>
        <v>EGARA</v>
      </c>
      <c r="GH13" s="298"/>
      <c r="GI13" s="298"/>
      <c r="GJ13" s="162"/>
      <c r="GK13" s="163"/>
      <c r="GL13" s="162"/>
      <c r="GM13" s="275">
        <v>24</v>
      </c>
      <c r="GN13" s="276" t="s">
        <v>177</v>
      </c>
      <c r="GO13" s="274" t="s">
        <v>177</v>
      </c>
    </row>
    <row r="14" spans="1:197" ht="12" customHeight="1" thickBot="1">
      <c r="A14">
        <v>4</v>
      </c>
      <c r="B14" s="189" t="s">
        <v>9</v>
      </c>
      <c r="C14" s="192"/>
      <c r="D14" s="193"/>
      <c r="E14" s="192"/>
      <c r="F14" s="193"/>
      <c r="G14" s="192"/>
      <c r="H14" s="193"/>
      <c r="I14" s="191"/>
      <c r="J14" s="196"/>
      <c r="K14" s="192"/>
      <c r="L14" s="193"/>
      <c r="M14" s="192"/>
      <c r="N14" s="193"/>
      <c r="O14" s="192"/>
      <c r="P14" s="193"/>
      <c r="Q14" s="192"/>
      <c r="R14" s="193"/>
      <c r="S14" s="192"/>
      <c r="T14" s="193"/>
      <c r="U14" s="192"/>
      <c r="V14" s="193"/>
      <c r="W14" s="192"/>
      <c r="X14" s="193"/>
      <c r="Y14" s="192"/>
      <c r="Z14" s="193"/>
      <c r="AA14" s="192"/>
      <c r="AB14" s="193"/>
      <c r="AC14" s="192"/>
      <c r="AD14" s="193"/>
      <c r="AE14" s="192"/>
      <c r="AF14" s="193"/>
      <c r="AG14" s="192"/>
      <c r="AH14" s="193"/>
      <c r="AI14" s="55"/>
      <c r="AJ14" s="56"/>
      <c r="AK14" s="55"/>
      <c r="AL14" s="56"/>
      <c r="AM14" s="55"/>
      <c r="AN14" s="56"/>
      <c r="AO14" s="55"/>
      <c r="AP14" s="56"/>
      <c r="AQ14" s="55"/>
      <c r="AR14" s="56"/>
      <c r="AS14" s="55"/>
      <c r="AT14" s="56"/>
      <c r="AU14" s="55"/>
      <c r="AV14" s="56"/>
      <c r="AW14" s="55"/>
      <c r="AX14" s="57"/>
      <c r="AY14" s="55"/>
      <c r="AZ14" s="57"/>
      <c r="BA14" s="55"/>
      <c r="BB14" s="57"/>
      <c r="BC14" s="55"/>
      <c r="BD14" s="57"/>
      <c r="BE14" s="55"/>
      <c r="BF14" s="57"/>
      <c r="BG14" s="55"/>
      <c r="BH14" s="57"/>
      <c r="BI14" s="55"/>
      <c r="BJ14" s="57"/>
      <c r="BK14" s="26">
        <f t="shared" si="19"/>
        <v>0</v>
      </c>
      <c r="BL14" s="12"/>
      <c r="BM14" s="12">
        <f t="shared" si="19"/>
        <v>0</v>
      </c>
      <c r="BN14" s="12"/>
      <c r="BO14" s="12">
        <f t="shared" si="0"/>
        <v>0</v>
      </c>
      <c r="BP14" s="12"/>
      <c r="BQ14" s="12">
        <f t="shared" si="20"/>
        <v>0</v>
      </c>
      <c r="BR14" s="12"/>
      <c r="BS14" s="12">
        <f t="shared" si="21"/>
        <v>0</v>
      </c>
      <c r="BT14" s="12"/>
      <c r="BU14" s="12">
        <f t="shared" si="1"/>
        <v>0</v>
      </c>
      <c r="BV14" s="12"/>
      <c r="BW14" s="12">
        <f t="shared" si="22"/>
        <v>0</v>
      </c>
      <c r="BX14" s="12"/>
      <c r="BY14" s="12">
        <f t="shared" si="23"/>
        <v>0</v>
      </c>
      <c r="BZ14" s="12"/>
      <c r="CA14" s="12">
        <f t="shared" si="2"/>
        <v>0</v>
      </c>
      <c r="CB14" s="12"/>
      <c r="CC14" s="12">
        <f t="shared" si="24"/>
        <v>0</v>
      </c>
      <c r="CD14" s="12"/>
      <c r="CE14" s="12">
        <f t="shared" si="25"/>
        <v>0</v>
      </c>
      <c r="CF14" s="12"/>
      <c r="CG14" s="12">
        <f t="shared" si="3"/>
        <v>0</v>
      </c>
      <c r="CH14" s="12"/>
      <c r="CI14" s="12">
        <f t="shared" si="26"/>
        <v>0</v>
      </c>
      <c r="CJ14" s="12"/>
      <c r="CK14" s="12">
        <f t="shared" si="27"/>
        <v>0</v>
      </c>
      <c r="CL14" s="12"/>
      <c r="CM14" s="12">
        <f t="shared" si="4"/>
        <v>0</v>
      </c>
      <c r="CN14" s="12"/>
      <c r="CO14" s="12">
        <f t="shared" si="28"/>
        <v>0</v>
      </c>
      <c r="CP14" s="12"/>
      <c r="CQ14" s="12">
        <f t="shared" si="29"/>
        <v>0</v>
      </c>
      <c r="CR14" s="12"/>
      <c r="CS14" s="12">
        <f t="shared" si="5"/>
        <v>0</v>
      </c>
      <c r="CT14" s="12"/>
      <c r="CU14" s="12">
        <f t="shared" si="30"/>
        <v>0</v>
      </c>
      <c r="CV14" s="12"/>
      <c r="CW14" s="12">
        <f t="shared" si="31"/>
        <v>0</v>
      </c>
      <c r="CX14" s="12"/>
      <c r="CY14" s="12">
        <f t="shared" si="6"/>
        <v>0</v>
      </c>
      <c r="CZ14" s="12"/>
      <c r="DA14" s="12">
        <f t="shared" si="32"/>
        <v>0</v>
      </c>
      <c r="DB14" s="12"/>
      <c r="DC14" s="12">
        <f t="shared" si="33"/>
        <v>0</v>
      </c>
      <c r="DD14" s="12"/>
      <c r="DE14" s="12">
        <f t="shared" si="7"/>
        <v>0</v>
      </c>
      <c r="DF14" s="27"/>
      <c r="DG14" s="51">
        <f t="shared" si="8"/>
        <v>13</v>
      </c>
      <c r="DH14" s="60" t="str">
        <f t="shared" si="34"/>
        <v>COMTAL</v>
      </c>
      <c r="DI14" s="70">
        <f t="shared" si="35"/>
        <v>4E-10</v>
      </c>
      <c r="DJ14" s="61">
        <f t="shared" si="9"/>
        <v>0</v>
      </c>
      <c r="DK14" s="61">
        <f t="shared" si="9"/>
        <v>0</v>
      </c>
      <c r="DL14" s="61">
        <f t="shared" si="9"/>
        <v>0</v>
      </c>
      <c r="DM14" s="61">
        <f t="shared" si="9"/>
        <v>0</v>
      </c>
      <c r="DN14" s="61">
        <f t="shared" si="9"/>
        <v>0</v>
      </c>
      <c r="DO14" s="61">
        <f t="shared" si="10"/>
        <v>0</v>
      </c>
      <c r="DP14" s="61">
        <f t="shared" si="36"/>
        <v>0</v>
      </c>
      <c r="DQ14" s="46">
        <f t="shared" si="11"/>
        <v>0</v>
      </c>
      <c r="DR14" s="46">
        <f t="shared" si="12"/>
        <v>0</v>
      </c>
      <c r="DS14" s="46">
        <f t="shared" si="13"/>
        <v>0</v>
      </c>
      <c r="DT14" s="46">
        <f t="shared" si="14"/>
        <v>0</v>
      </c>
      <c r="DU14" s="46">
        <f t="shared" si="15"/>
        <v>0</v>
      </c>
      <c r="DV14" s="46">
        <f t="shared" si="15"/>
        <v>0</v>
      </c>
      <c r="DW14" s="46">
        <f t="shared" si="16"/>
        <v>0</v>
      </c>
      <c r="DX14" s="68">
        <f t="shared" si="37"/>
        <v>0</v>
      </c>
      <c r="DY14" s="53">
        <f>I8</f>
        <v>0</v>
      </c>
      <c r="DZ14" s="53">
        <f>I7</f>
        <v>0</v>
      </c>
      <c r="EA14" s="53">
        <f>I6</f>
        <v>0</v>
      </c>
      <c r="EB14" s="53">
        <f>I5</f>
        <v>0</v>
      </c>
      <c r="EC14" s="53">
        <f>I4</f>
        <v>0</v>
      </c>
      <c r="ED14" s="53">
        <f>I3</f>
        <v>0</v>
      </c>
      <c r="EE14" s="53">
        <f t="shared" si="17"/>
        <v>0</v>
      </c>
      <c r="EF14" s="69">
        <f t="shared" si="38"/>
        <v>0</v>
      </c>
      <c r="EH14" s="28"/>
      <c r="EI14" s="30"/>
      <c r="EJ14" s="30"/>
      <c r="EK14" s="30"/>
      <c r="EL14" s="277">
        <v>4</v>
      </c>
      <c r="EM14" s="201" t="str">
        <f t="shared" si="65"/>
        <v>OURAL'S</v>
      </c>
      <c r="EN14" s="202">
        <f t="shared" si="39"/>
        <v>1.3E-09</v>
      </c>
      <c r="EO14" s="203">
        <f t="shared" si="40"/>
        <v>0</v>
      </c>
      <c r="EP14" s="203">
        <f t="shared" si="41"/>
        <v>0</v>
      </c>
      <c r="EQ14" s="203">
        <f t="shared" si="42"/>
        <v>0</v>
      </c>
      <c r="ER14" s="203">
        <f t="shared" si="43"/>
        <v>0</v>
      </c>
      <c r="ES14" s="204">
        <f t="shared" si="44"/>
        <v>0</v>
      </c>
      <c r="ET14" s="204">
        <f t="shared" si="45"/>
        <v>0</v>
      </c>
      <c r="EU14" s="205">
        <f t="shared" si="46"/>
        <v>0</v>
      </c>
      <c r="EV14" s="206">
        <f t="shared" si="47"/>
        <v>0</v>
      </c>
      <c r="EW14" s="203">
        <f t="shared" si="48"/>
        <v>0</v>
      </c>
      <c r="EX14" s="203">
        <f t="shared" si="49"/>
        <v>0</v>
      </c>
      <c r="EY14" s="203">
        <f t="shared" si="50"/>
        <v>0</v>
      </c>
      <c r="EZ14" s="203">
        <f t="shared" si="51"/>
        <v>0</v>
      </c>
      <c r="FA14" s="203">
        <f t="shared" si="52"/>
        <v>0</v>
      </c>
      <c r="FB14" s="203">
        <f t="shared" si="53"/>
        <v>0</v>
      </c>
      <c r="FC14" s="207">
        <f t="shared" si="54"/>
        <v>0</v>
      </c>
      <c r="FD14" s="206">
        <f t="shared" si="55"/>
        <v>0</v>
      </c>
      <c r="FE14" s="203">
        <f t="shared" si="56"/>
        <v>0</v>
      </c>
      <c r="FF14" s="203">
        <f t="shared" si="57"/>
        <v>0</v>
      </c>
      <c r="FG14" s="203">
        <f t="shared" si="58"/>
        <v>0</v>
      </c>
      <c r="FH14" s="203">
        <f t="shared" si="59"/>
        <v>0</v>
      </c>
      <c r="FI14" s="203">
        <f t="shared" si="60"/>
        <v>0</v>
      </c>
      <c r="FJ14" s="203">
        <f t="shared" si="61"/>
        <v>0</v>
      </c>
      <c r="FK14" s="207">
        <f t="shared" si="62"/>
        <v>0</v>
      </c>
      <c r="FL14" s="208">
        <f t="shared" si="18"/>
        <v>-1.3E-09</v>
      </c>
      <c r="FO14" s="135"/>
      <c r="FP14" s="295"/>
      <c r="FQ14" s="295"/>
      <c r="FR14" s="293" t="str">
        <f t="shared" si="63"/>
        <v>ICK</v>
      </c>
      <c r="FS14" s="294" t="str">
        <f t="shared" si="63"/>
        <v>OTAC'S</v>
      </c>
      <c r="FT14" s="298"/>
      <c r="FU14" s="298"/>
      <c r="FV14" s="168"/>
      <c r="FW14" s="295"/>
      <c r="FX14" s="295"/>
      <c r="FY14" s="296" t="str">
        <f>GO34</f>
        <v>OURAL'S</v>
      </c>
      <c r="FZ14" s="297" t="str">
        <f>GN35</f>
        <v>NUCA</v>
      </c>
      <c r="GA14" s="298"/>
      <c r="GB14" s="298"/>
      <c r="GC14" s="166"/>
      <c r="GD14" s="295"/>
      <c r="GE14" s="295"/>
      <c r="GF14" s="293" t="str">
        <f t="shared" si="64"/>
        <v>EMPÚRIES</v>
      </c>
      <c r="GG14" s="297" t="str">
        <f t="shared" si="66"/>
        <v>DREAM TEAM</v>
      </c>
      <c r="GH14" s="298"/>
      <c r="GI14" s="298"/>
      <c r="GJ14" s="162"/>
      <c r="GK14" s="163"/>
      <c r="GL14" s="162"/>
      <c r="GM14" s="275">
        <v>48</v>
      </c>
      <c r="GN14" s="276" t="s">
        <v>132</v>
      </c>
      <c r="GO14" s="274" t="s">
        <v>132</v>
      </c>
    </row>
    <row r="15" spans="1:197" ht="12" customHeight="1" thickBot="1">
      <c r="A15">
        <v>5</v>
      </c>
      <c r="B15" s="189" t="s">
        <v>357</v>
      </c>
      <c r="C15" s="310"/>
      <c r="D15" s="311"/>
      <c r="E15" s="310"/>
      <c r="F15" s="311"/>
      <c r="G15" s="310"/>
      <c r="H15" s="311"/>
      <c r="I15" s="310"/>
      <c r="J15" s="311"/>
      <c r="K15" s="191"/>
      <c r="L15" s="196"/>
      <c r="M15" s="310"/>
      <c r="N15" s="311"/>
      <c r="O15" s="310"/>
      <c r="P15" s="311"/>
      <c r="Q15" s="310"/>
      <c r="R15" s="311"/>
      <c r="S15" s="310"/>
      <c r="T15" s="311"/>
      <c r="U15" s="310"/>
      <c r="V15" s="311"/>
      <c r="W15" s="310"/>
      <c r="X15" s="311"/>
      <c r="Y15" s="310"/>
      <c r="Z15" s="311"/>
      <c r="AA15" s="310"/>
      <c r="AB15" s="311"/>
      <c r="AC15" s="310"/>
      <c r="AD15" s="311"/>
      <c r="AE15" s="310"/>
      <c r="AF15" s="311"/>
      <c r="AG15" s="310"/>
      <c r="AH15" s="311"/>
      <c r="AI15" s="7"/>
      <c r="AJ15" s="8"/>
      <c r="AK15" s="4"/>
      <c r="AL15" s="5"/>
      <c r="AM15" s="4"/>
      <c r="AN15" s="5"/>
      <c r="AO15" s="4"/>
      <c r="AP15" s="5"/>
      <c r="AQ15" s="4"/>
      <c r="AR15" s="5"/>
      <c r="AS15" s="4"/>
      <c r="AT15" s="5"/>
      <c r="AU15" s="4"/>
      <c r="AV15" s="5"/>
      <c r="AW15" s="4"/>
      <c r="AX15" s="6"/>
      <c r="AY15" s="4"/>
      <c r="AZ15" s="6"/>
      <c r="BA15" s="4"/>
      <c r="BB15" s="6"/>
      <c r="BC15" s="4"/>
      <c r="BD15" s="6"/>
      <c r="BE15" s="4"/>
      <c r="BF15" s="6"/>
      <c r="BG15" s="4"/>
      <c r="BH15" s="6"/>
      <c r="BI15" s="4"/>
      <c r="BJ15" s="6"/>
      <c r="BK15" s="26">
        <f t="shared" si="19"/>
        <v>0</v>
      </c>
      <c r="BL15" s="12"/>
      <c r="BM15" s="12">
        <f t="shared" si="19"/>
        <v>0</v>
      </c>
      <c r="BN15" s="12"/>
      <c r="BO15" s="12">
        <f t="shared" si="0"/>
        <v>0</v>
      </c>
      <c r="BP15" s="12"/>
      <c r="BQ15" s="12">
        <f t="shared" si="20"/>
        <v>0</v>
      </c>
      <c r="BR15" s="12"/>
      <c r="BS15" s="12">
        <f t="shared" si="21"/>
        <v>0</v>
      </c>
      <c r="BT15" s="12"/>
      <c r="BU15" s="12">
        <f t="shared" si="1"/>
        <v>0</v>
      </c>
      <c r="BV15" s="12"/>
      <c r="BW15" s="12">
        <f t="shared" si="22"/>
        <v>0</v>
      </c>
      <c r="BX15" s="12"/>
      <c r="BY15" s="12">
        <f t="shared" si="23"/>
        <v>0</v>
      </c>
      <c r="BZ15" s="12"/>
      <c r="CA15" s="12">
        <f t="shared" si="2"/>
        <v>0</v>
      </c>
      <c r="CB15" s="12"/>
      <c r="CC15" s="12">
        <f t="shared" si="24"/>
        <v>0</v>
      </c>
      <c r="CD15" s="12"/>
      <c r="CE15" s="12">
        <f t="shared" si="25"/>
        <v>0</v>
      </c>
      <c r="CF15" s="12"/>
      <c r="CG15" s="12">
        <f t="shared" si="3"/>
        <v>0</v>
      </c>
      <c r="CH15" s="12"/>
      <c r="CI15" s="12">
        <f t="shared" si="26"/>
        <v>0</v>
      </c>
      <c r="CJ15" s="12"/>
      <c r="CK15" s="12">
        <f t="shared" si="27"/>
        <v>0</v>
      </c>
      <c r="CL15" s="12"/>
      <c r="CM15" s="12">
        <f t="shared" si="4"/>
        <v>0</v>
      </c>
      <c r="CN15" s="12"/>
      <c r="CO15" s="12">
        <f t="shared" si="28"/>
        <v>0</v>
      </c>
      <c r="CP15" s="12"/>
      <c r="CQ15" s="12">
        <f t="shared" si="29"/>
        <v>0</v>
      </c>
      <c r="CR15" s="12"/>
      <c r="CS15" s="12">
        <f t="shared" si="5"/>
        <v>0</v>
      </c>
      <c r="CT15" s="12"/>
      <c r="CU15" s="12">
        <f t="shared" si="30"/>
        <v>0</v>
      </c>
      <c r="CV15" s="12"/>
      <c r="CW15" s="12">
        <f t="shared" si="31"/>
        <v>0</v>
      </c>
      <c r="CX15" s="12"/>
      <c r="CY15" s="12">
        <f t="shared" si="6"/>
        <v>0</v>
      </c>
      <c r="CZ15" s="12"/>
      <c r="DA15" s="12">
        <f t="shared" si="32"/>
        <v>0</v>
      </c>
      <c r="DB15" s="12"/>
      <c r="DC15" s="12">
        <f t="shared" si="33"/>
        <v>0</v>
      </c>
      <c r="DD15" s="12"/>
      <c r="DE15" s="12">
        <f t="shared" si="7"/>
        <v>0</v>
      </c>
      <c r="DF15" s="27"/>
      <c r="DG15" s="51">
        <f t="shared" si="8"/>
        <v>12</v>
      </c>
      <c r="DH15" s="60" t="str">
        <f t="shared" si="34"/>
        <v>D.TEAM</v>
      </c>
      <c r="DI15" s="70">
        <f t="shared" si="35"/>
        <v>5E-10</v>
      </c>
      <c r="DJ15" s="61">
        <f t="shared" si="9"/>
        <v>0</v>
      </c>
      <c r="DK15" s="61">
        <f t="shared" si="9"/>
        <v>0</v>
      </c>
      <c r="DL15" s="61">
        <f t="shared" si="9"/>
        <v>0</v>
      </c>
      <c r="DM15" s="61">
        <f t="shared" si="9"/>
        <v>0</v>
      </c>
      <c r="DN15" s="61">
        <f t="shared" si="9"/>
        <v>0</v>
      </c>
      <c r="DO15" s="61">
        <f t="shared" si="10"/>
        <v>0</v>
      </c>
      <c r="DP15" s="61">
        <f t="shared" si="36"/>
        <v>0</v>
      </c>
      <c r="DQ15" s="46">
        <f t="shared" si="11"/>
        <v>0</v>
      </c>
      <c r="DR15" s="46">
        <f t="shared" si="12"/>
        <v>0</v>
      </c>
      <c r="DS15" s="46">
        <f t="shared" si="13"/>
        <v>0</v>
      </c>
      <c r="DT15" s="46">
        <f t="shared" si="14"/>
        <v>0</v>
      </c>
      <c r="DU15" s="46">
        <f t="shared" si="15"/>
        <v>0</v>
      </c>
      <c r="DV15" s="46">
        <f t="shared" si="15"/>
        <v>0</v>
      </c>
      <c r="DW15" s="46">
        <f t="shared" si="16"/>
        <v>0</v>
      </c>
      <c r="DX15" s="68">
        <f t="shared" si="37"/>
        <v>0</v>
      </c>
      <c r="DY15" s="53">
        <f>K8</f>
        <v>0</v>
      </c>
      <c r="DZ15" s="53">
        <f>K7</f>
        <v>0</v>
      </c>
      <c r="EA15" s="53">
        <f>K6</f>
        <v>0</v>
      </c>
      <c r="EB15" s="53">
        <f>K5</f>
        <v>0</v>
      </c>
      <c r="EC15" s="53">
        <f>K4</f>
        <v>0</v>
      </c>
      <c r="ED15" s="53">
        <f>K3</f>
        <v>0</v>
      </c>
      <c r="EE15" s="53">
        <f t="shared" si="17"/>
        <v>0</v>
      </c>
      <c r="EF15" s="69">
        <f t="shared" si="38"/>
        <v>0</v>
      </c>
      <c r="EH15" s="28"/>
      <c r="EI15" s="30"/>
      <c r="EJ15" s="30"/>
      <c r="EK15" s="30"/>
      <c r="EL15" s="277">
        <v>5</v>
      </c>
      <c r="EM15" s="60" t="str">
        <f t="shared" si="65"/>
        <v>OTAC'S</v>
      </c>
      <c r="EN15" s="66">
        <f t="shared" si="39"/>
        <v>1.2E-09</v>
      </c>
      <c r="EO15" s="125">
        <f t="shared" si="40"/>
        <v>0</v>
      </c>
      <c r="EP15" s="125">
        <f t="shared" si="41"/>
        <v>0</v>
      </c>
      <c r="EQ15" s="125">
        <f t="shared" si="42"/>
        <v>0</v>
      </c>
      <c r="ER15" s="125">
        <f t="shared" si="43"/>
        <v>0</v>
      </c>
      <c r="ES15" s="61">
        <f t="shared" si="44"/>
        <v>0</v>
      </c>
      <c r="ET15" s="61">
        <f t="shared" si="45"/>
        <v>0</v>
      </c>
      <c r="EU15" s="200">
        <f t="shared" si="46"/>
        <v>0</v>
      </c>
      <c r="EV15" s="128">
        <f t="shared" si="47"/>
        <v>0</v>
      </c>
      <c r="EW15" s="46">
        <f t="shared" si="48"/>
        <v>0</v>
      </c>
      <c r="EX15" s="46">
        <f t="shared" si="49"/>
        <v>0</v>
      </c>
      <c r="EY15" s="46">
        <f t="shared" si="50"/>
        <v>0</v>
      </c>
      <c r="EZ15" s="46">
        <f t="shared" si="51"/>
        <v>0</v>
      </c>
      <c r="FA15" s="46">
        <f t="shared" si="52"/>
        <v>0</v>
      </c>
      <c r="FB15" s="46">
        <f t="shared" si="53"/>
        <v>0</v>
      </c>
      <c r="FC15" s="129">
        <f t="shared" si="54"/>
        <v>0</v>
      </c>
      <c r="FD15" s="132">
        <f t="shared" si="55"/>
        <v>0</v>
      </c>
      <c r="FE15" s="53">
        <f t="shared" si="56"/>
        <v>0</v>
      </c>
      <c r="FF15" s="53">
        <f t="shared" si="57"/>
        <v>0</v>
      </c>
      <c r="FG15" s="53">
        <f t="shared" si="58"/>
        <v>0</v>
      </c>
      <c r="FH15" s="53">
        <f t="shared" si="59"/>
        <v>0</v>
      </c>
      <c r="FI15" s="53">
        <f t="shared" si="60"/>
        <v>0</v>
      </c>
      <c r="FJ15" s="53">
        <f t="shared" si="61"/>
        <v>0</v>
      </c>
      <c r="FK15" s="133">
        <f t="shared" si="62"/>
        <v>0</v>
      </c>
      <c r="FL15" s="198">
        <f t="shared" si="18"/>
        <v>-1.2E-09</v>
      </c>
      <c r="FO15" s="135"/>
      <c r="FP15" s="295"/>
      <c r="FQ15" s="295"/>
      <c r="FR15" s="293" t="str">
        <f t="shared" si="63"/>
        <v>EMPÚRIES</v>
      </c>
      <c r="FS15" s="294" t="str">
        <f t="shared" si="63"/>
        <v>RAPUCO</v>
      </c>
      <c r="FT15" s="298"/>
      <c r="FU15" s="298"/>
      <c r="FV15" s="168"/>
      <c r="FW15" s="295"/>
      <c r="FX15" s="295"/>
      <c r="FY15" s="296" t="str">
        <f>GO33</f>
        <v>RAPUCO</v>
      </c>
      <c r="FZ15" s="297" t="str">
        <f>GN34</f>
        <v>COMTAL</v>
      </c>
      <c r="GA15" s="298"/>
      <c r="GB15" s="298"/>
      <c r="GC15" s="166"/>
      <c r="GD15" s="295"/>
      <c r="GE15" s="295"/>
      <c r="GF15" s="293" t="str">
        <f t="shared" si="64"/>
        <v>COMTAL</v>
      </c>
      <c r="GG15" s="297" t="str">
        <f t="shared" si="66"/>
        <v>OTAC'S</v>
      </c>
      <c r="GH15" s="298"/>
      <c r="GI15" s="298"/>
      <c r="GJ15" s="162"/>
      <c r="GK15" s="163"/>
      <c r="GL15" s="162"/>
      <c r="GM15" s="275">
        <v>18</v>
      </c>
      <c r="GN15" s="276" t="s">
        <v>142</v>
      </c>
      <c r="GO15" s="274" t="s">
        <v>142</v>
      </c>
    </row>
    <row r="16" spans="1:197" ht="12" customHeight="1" thickBot="1">
      <c r="A16">
        <v>6</v>
      </c>
      <c r="B16" s="189" t="s">
        <v>342</v>
      </c>
      <c r="C16" s="192"/>
      <c r="D16" s="193"/>
      <c r="E16" s="192"/>
      <c r="F16" s="193"/>
      <c r="G16" s="192"/>
      <c r="H16" s="193"/>
      <c r="I16" s="192"/>
      <c r="J16" s="193"/>
      <c r="K16" s="192"/>
      <c r="L16" s="193"/>
      <c r="M16" s="191"/>
      <c r="N16" s="196"/>
      <c r="O16" s="192"/>
      <c r="P16" s="193"/>
      <c r="Q16" s="192"/>
      <c r="R16" s="193"/>
      <c r="S16" s="192"/>
      <c r="T16" s="193"/>
      <c r="U16" s="192"/>
      <c r="V16" s="193"/>
      <c r="W16" s="192"/>
      <c r="X16" s="193"/>
      <c r="Y16" s="192"/>
      <c r="Z16" s="193"/>
      <c r="AA16" s="192"/>
      <c r="AB16" s="193"/>
      <c r="AC16" s="192"/>
      <c r="AD16" s="193"/>
      <c r="AE16" s="192"/>
      <c r="AF16" s="193"/>
      <c r="AG16" s="192"/>
      <c r="AH16" s="193"/>
      <c r="AI16" s="55"/>
      <c r="AJ16" s="56"/>
      <c r="AK16" s="55"/>
      <c r="AL16" s="56"/>
      <c r="AM16" s="55"/>
      <c r="AN16" s="56"/>
      <c r="AO16" s="55"/>
      <c r="AP16" s="56"/>
      <c r="AQ16" s="55"/>
      <c r="AR16" s="56"/>
      <c r="AS16" s="55"/>
      <c r="AT16" s="56"/>
      <c r="AU16" s="55"/>
      <c r="AV16" s="56"/>
      <c r="AW16" s="55"/>
      <c r="AX16" s="57"/>
      <c r="AY16" s="55"/>
      <c r="AZ16" s="57"/>
      <c r="BA16" s="55"/>
      <c r="BB16" s="57"/>
      <c r="BC16" s="55"/>
      <c r="BD16" s="57"/>
      <c r="BE16" s="55"/>
      <c r="BF16" s="57"/>
      <c r="BG16" s="55"/>
      <c r="BH16" s="57"/>
      <c r="BI16" s="55"/>
      <c r="BJ16" s="57"/>
      <c r="BK16" s="26">
        <f t="shared" si="19"/>
        <v>0</v>
      </c>
      <c r="BL16" s="12"/>
      <c r="BM16" s="12">
        <f t="shared" si="19"/>
        <v>0</v>
      </c>
      <c r="BN16" s="12"/>
      <c r="BO16" s="12">
        <f t="shared" si="0"/>
        <v>0</v>
      </c>
      <c r="BP16" s="12"/>
      <c r="BQ16" s="12">
        <f t="shared" si="20"/>
        <v>0</v>
      </c>
      <c r="BR16" s="12"/>
      <c r="BS16" s="12">
        <f t="shared" si="21"/>
        <v>0</v>
      </c>
      <c r="BT16" s="12"/>
      <c r="BU16" s="12">
        <f t="shared" si="1"/>
        <v>0</v>
      </c>
      <c r="BV16" s="12"/>
      <c r="BW16" s="12">
        <f t="shared" si="22"/>
        <v>0</v>
      </c>
      <c r="BX16" s="12"/>
      <c r="BY16" s="12">
        <f t="shared" si="23"/>
        <v>0</v>
      </c>
      <c r="BZ16" s="12"/>
      <c r="CA16" s="12">
        <f t="shared" si="2"/>
        <v>0</v>
      </c>
      <c r="CB16" s="12"/>
      <c r="CC16" s="12">
        <f t="shared" si="24"/>
        <v>0</v>
      </c>
      <c r="CD16" s="12"/>
      <c r="CE16" s="12">
        <f t="shared" si="25"/>
        <v>0</v>
      </c>
      <c r="CF16" s="12"/>
      <c r="CG16" s="12">
        <f t="shared" si="3"/>
        <v>0</v>
      </c>
      <c r="CH16" s="12"/>
      <c r="CI16" s="12">
        <f t="shared" si="26"/>
        <v>0</v>
      </c>
      <c r="CJ16" s="12"/>
      <c r="CK16" s="12">
        <f t="shared" si="27"/>
        <v>0</v>
      </c>
      <c r="CL16" s="12"/>
      <c r="CM16" s="12">
        <f t="shared" si="4"/>
        <v>0</v>
      </c>
      <c r="CN16" s="12"/>
      <c r="CO16" s="12">
        <f t="shared" si="28"/>
        <v>0</v>
      </c>
      <c r="CP16" s="12"/>
      <c r="CQ16" s="12">
        <f t="shared" si="29"/>
        <v>0</v>
      </c>
      <c r="CR16" s="12"/>
      <c r="CS16" s="12">
        <f t="shared" si="5"/>
        <v>0</v>
      </c>
      <c r="CT16" s="12"/>
      <c r="CU16" s="12">
        <f t="shared" si="30"/>
        <v>0</v>
      </c>
      <c r="CV16" s="12"/>
      <c r="CW16" s="12">
        <f t="shared" si="31"/>
        <v>0</v>
      </c>
      <c r="CX16" s="12"/>
      <c r="CY16" s="12">
        <f t="shared" si="6"/>
        <v>0</v>
      </c>
      <c r="CZ16" s="12"/>
      <c r="DA16" s="12">
        <f t="shared" si="32"/>
        <v>0</v>
      </c>
      <c r="DB16" s="12"/>
      <c r="DC16" s="12">
        <f t="shared" si="33"/>
        <v>0</v>
      </c>
      <c r="DD16" s="12"/>
      <c r="DE16" s="12">
        <f t="shared" si="7"/>
        <v>0</v>
      </c>
      <c r="DF16" s="27"/>
      <c r="DG16" s="51">
        <f t="shared" si="8"/>
        <v>11</v>
      </c>
      <c r="DH16" s="60" t="str">
        <f t="shared" si="34"/>
        <v>EGARA</v>
      </c>
      <c r="DI16" s="70">
        <f t="shared" si="35"/>
        <v>6E-10</v>
      </c>
      <c r="DJ16" s="61">
        <f t="shared" si="9"/>
        <v>0</v>
      </c>
      <c r="DK16" s="61">
        <f t="shared" si="9"/>
        <v>0</v>
      </c>
      <c r="DL16" s="61">
        <f t="shared" si="9"/>
        <v>0</v>
      </c>
      <c r="DM16" s="61">
        <f t="shared" si="9"/>
        <v>0</v>
      </c>
      <c r="DN16" s="61">
        <f t="shared" si="9"/>
        <v>0</v>
      </c>
      <c r="DO16" s="61">
        <f t="shared" si="10"/>
        <v>0</v>
      </c>
      <c r="DP16" s="61">
        <f t="shared" si="36"/>
        <v>0</v>
      </c>
      <c r="DQ16" s="46">
        <f t="shared" si="11"/>
        <v>0</v>
      </c>
      <c r="DR16" s="46">
        <f t="shared" si="12"/>
        <v>0</v>
      </c>
      <c r="DS16" s="46">
        <f t="shared" si="13"/>
        <v>0</v>
      </c>
      <c r="DT16" s="46">
        <f t="shared" si="14"/>
        <v>0</v>
      </c>
      <c r="DU16" s="46">
        <f t="shared" si="15"/>
        <v>0</v>
      </c>
      <c r="DV16" s="46">
        <f t="shared" si="15"/>
        <v>0</v>
      </c>
      <c r="DW16" s="46">
        <f t="shared" si="16"/>
        <v>0</v>
      </c>
      <c r="DX16" s="68">
        <f t="shared" si="37"/>
        <v>0</v>
      </c>
      <c r="DY16" s="53">
        <f>M8</f>
        <v>0</v>
      </c>
      <c r="DZ16" s="53">
        <f>M7</f>
        <v>0</v>
      </c>
      <c r="EA16" s="53">
        <f>M6</f>
        <v>0</v>
      </c>
      <c r="EB16" s="53">
        <f>M5</f>
        <v>0</v>
      </c>
      <c r="EC16" s="53">
        <f>M4</f>
        <v>0</v>
      </c>
      <c r="ED16" s="53">
        <f>M3</f>
        <v>0</v>
      </c>
      <c r="EE16" s="53">
        <f t="shared" si="17"/>
        <v>0</v>
      </c>
      <c r="EF16" s="69">
        <f t="shared" si="38"/>
        <v>0</v>
      </c>
      <c r="EH16" s="28"/>
      <c r="EI16" s="30"/>
      <c r="EJ16" s="30"/>
      <c r="EK16" s="30"/>
      <c r="EL16" s="277">
        <v>6</v>
      </c>
      <c r="EM16" s="201" t="str">
        <f t="shared" si="65"/>
        <v>NUCA</v>
      </c>
      <c r="EN16" s="202">
        <f t="shared" si="39"/>
        <v>1.1E-09</v>
      </c>
      <c r="EO16" s="203">
        <f t="shared" si="40"/>
        <v>0</v>
      </c>
      <c r="EP16" s="203">
        <f t="shared" si="41"/>
        <v>0</v>
      </c>
      <c r="EQ16" s="203">
        <f t="shared" si="42"/>
        <v>0</v>
      </c>
      <c r="ER16" s="203">
        <f t="shared" si="43"/>
        <v>0</v>
      </c>
      <c r="ES16" s="204">
        <f t="shared" si="44"/>
        <v>0</v>
      </c>
      <c r="ET16" s="204">
        <f t="shared" si="45"/>
        <v>0</v>
      </c>
      <c r="EU16" s="205">
        <f t="shared" si="46"/>
        <v>0</v>
      </c>
      <c r="EV16" s="206">
        <f t="shared" si="47"/>
        <v>0</v>
      </c>
      <c r="EW16" s="203">
        <f t="shared" si="48"/>
        <v>0</v>
      </c>
      <c r="EX16" s="203">
        <f t="shared" si="49"/>
        <v>0</v>
      </c>
      <c r="EY16" s="203">
        <f t="shared" si="50"/>
        <v>0</v>
      </c>
      <c r="EZ16" s="203">
        <f t="shared" si="51"/>
        <v>0</v>
      </c>
      <c r="FA16" s="203">
        <f t="shared" si="52"/>
        <v>0</v>
      </c>
      <c r="FB16" s="203">
        <f t="shared" si="53"/>
        <v>0</v>
      </c>
      <c r="FC16" s="207">
        <f t="shared" si="54"/>
        <v>0</v>
      </c>
      <c r="FD16" s="206">
        <f t="shared" si="55"/>
        <v>0</v>
      </c>
      <c r="FE16" s="203">
        <f t="shared" si="56"/>
        <v>0</v>
      </c>
      <c r="FF16" s="203">
        <f t="shared" si="57"/>
        <v>0</v>
      </c>
      <c r="FG16" s="203">
        <f t="shared" si="58"/>
        <v>0</v>
      </c>
      <c r="FH16" s="203">
        <f t="shared" si="59"/>
        <v>0</v>
      </c>
      <c r="FI16" s="203">
        <f t="shared" si="60"/>
        <v>0</v>
      </c>
      <c r="FJ16" s="203">
        <f t="shared" si="61"/>
        <v>0</v>
      </c>
      <c r="FK16" s="207">
        <f t="shared" si="62"/>
        <v>0</v>
      </c>
      <c r="FL16" s="208">
        <f t="shared" si="18"/>
        <v>-1.1E-09</v>
      </c>
      <c r="FO16" s="135"/>
      <c r="FP16" s="295"/>
      <c r="FQ16" s="295"/>
      <c r="FR16" s="293" t="str">
        <f t="shared" si="63"/>
        <v>COMTAL</v>
      </c>
      <c r="FS16" s="294" t="str">
        <f t="shared" si="63"/>
        <v>OURAL'S</v>
      </c>
      <c r="FT16" s="298"/>
      <c r="FU16" s="298"/>
      <c r="FV16" s="168"/>
      <c r="FW16" s="295"/>
      <c r="FX16" s="295"/>
      <c r="FY16" s="296" t="str">
        <f>GO32</f>
        <v>OTAC'S</v>
      </c>
      <c r="FZ16" s="297" t="str">
        <f>GN33</f>
        <v>EMPÚRIES</v>
      </c>
      <c r="GA16" s="298"/>
      <c r="GB16" s="298"/>
      <c r="GC16" s="166"/>
      <c r="GD16" s="295"/>
      <c r="GE16" s="295"/>
      <c r="GF16" s="293" t="str">
        <f t="shared" si="64"/>
        <v>NUCA</v>
      </c>
      <c r="GG16" s="297" t="str">
        <f t="shared" si="66"/>
        <v>RAPUCO</v>
      </c>
      <c r="GH16" s="298"/>
      <c r="GI16" s="298"/>
      <c r="GJ16" s="162"/>
      <c r="GL16" s="162"/>
      <c r="GM16" s="275">
        <v>50</v>
      </c>
      <c r="GN16" s="276" t="s">
        <v>154</v>
      </c>
      <c r="GO16" s="274" t="s">
        <v>154</v>
      </c>
    </row>
    <row r="17" spans="1:197" ht="12" customHeight="1" thickBot="1">
      <c r="A17">
        <v>7</v>
      </c>
      <c r="B17" s="189" t="s">
        <v>52</v>
      </c>
      <c r="C17" s="310"/>
      <c r="D17" s="311"/>
      <c r="E17" s="310"/>
      <c r="F17" s="311"/>
      <c r="G17" s="310"/>
      <c r="H17" s="311"/>
      <c r="I17" s="310"/>
      <c r="J17" s="311"/>
      <c r="K17" s="310"/>
      <c r="L17" s="311"/>
      <c r="M17" s="310"/>
      <c r="N17" s="311"/>
      <c r="O17" s="191"/>
      <c r="P17" s="196"/>
      <c r="Q17" s="310"/>
      <c r="R17" s="311"/>
      <c r="S17" s="310"/>
      <c r="T17" s="311"/>
      <c r="U17" s="310"/>
      <c r="V17" s="311"/>
      <c r="W17" s="310"/>
      <c r="X17" s="311"/>
      <c r="Y17" s="310"/>
      <c r="Z17" s="311"/>
      <c r="AA17" s="310"/>
      <c r="AB17" s="311"/>
      <c r="AC17" s="310"/>
      <c r="AD17" s="311"/>
      <c r="AE17" s="310"/>
      <c r="AF17" s="311"/>
      <c r="AG17" s="310"/>
      <c r="AH17" s="311"/>
      <c r="AI17" s="7"/>
      <c r="AJ17" s="8"/>
      <c r="AK17" s="4"/>
      <c r="AL17" s="5"/>
      <c r="AM17" s="4"/>
      <c r="AN17" s="5"/>
      <c r="AO17" s="4"/>
      <c r="AP17" s="5"/>
      <c r="AQ17" s="4"/>
      <c r="AR17" s="5"/>
      <c r="AS17" s="4"/>
      <c r="AT17" s="5"/>
      <c r="AU17" s="4"/>
      <c r="AV17" s="5"/>
      <c r="AW17" s="4"/>
      <c r="AX17" s="6"/>
      <c r="AY17" s="4"/>
      <c r="AZ17" s="6"/>
      <c r="BA17" s="4"/>
      <c r="BB17" s="6"/>
      <c r="BC17" s="4"/>
      <c r="BD17" s="6"/>
      <c r="BE17" s="4"/>
      <c r="BF17" s="6"/>
      <c r="BG17" s="4"/>
      <c r="BH17" s="6"/>
      <c r="BI17" s="4"/>
      <c r="BJ17" s="6"/>
      <c r="BK17" s="26">
        <f t="shared" si="19"/>
        <v>0</v>
      </c>
      <c r="BL17" s="12"/>
      <c r="BM17" s="12">
        <f t="shared" si="19"/>
        <v>0</v>
      </c>
      <c r="BN17" s="12"/>
      <c r="BO17" s="12">
        <f t="shared" si="0"/>
        <v>0</v>
      </c>
      <c r="BP17" s="12"/>
      <c r="BQ17" s="12">
        <f t="shared" si="20"/>
        <v>0</v>
      </c>
      <c r="BR17" s="12"/>
      <c r="BS17" s="12">
        <f t="shared" si="21"/>
        <v>0</v>
      </c>
      <c r="BT17" s="12"/>
      <c r="BU17" s="12">
        <f t="shared" si="1"/>
        <v>0</v>
      </c>
      <c r="BV17" s="12"/>
      <c r="BW17" s="12">
        <f t="shared" si="22"/>
        <v>0</v>
      </c>
      <c r="BX17" s="12"/>
      <c r="BY17" s="12">
        <f t="shared" si="23"/>
        <v>0</v>
      </c>
      <c r="BZ17" s="12"/>
      <c r="CA17" s="12">
        <f t="shared" si="2"/>
        <v>0</v>
      </c>
      <c r="CB17" s="12"/>
      <c r="CC17" s="12">
        <f t="shared" si="24"/>
        <v>0</v>
      </c>
      <c r="CD17" s="12"/>
      <c r="CE17" s="12">
        <f t="shared" si="25"/>
        <v>0</v>
      </c>
      <c r="CF17" s="12"/>
      <c r="CG17" s="12">
        <f t="shared" si="3"/>
        <v>0</v>
      </c>
      <c r="CH17" s="12"/>
      <c r="CI17" s="12">
        <f t="shared" si="26"/>
        <v>0</v>
      </c>
      <c r="CJ17" s="12"/>
      <c r="CK17" s="12">
        <f t="shared" si="27"/>
        <v>0</v>
      </c>
      <c r="CL17" s="12"/>
      <c r="CM17" s="12">
        <f t="shared" si="4"/>
        <v>0</v>
      </c>
      <c r="CN17" s="12"/>
      <c r="CO17" s="12">
        <f t="shared" si="28"/>
        <v>0</v>
      </c>
      <c r="CP17" s="12"/>
      <c r="CQ17" s="12">
        <f t="shared" si="29"/>
        <v>0</v>
      </c>
      <c r="CR17" s="12"/>
      <c r="CS17" s="12">
        <f t="shared" si="5"/>
        <v>0</v>
      </c>
      <c r="CT17" s="12"/>
      <c r="CU17" s="12">
        <f t="shared" si="30"/>
        <v>0</v>
      </c>
      <c r="CV17" s="12"/>
      <c r="CW17" s="12">
        <f t="shared" si="31"/>
        <v>0</v>
      </c>
      <c r="CX17" s="12"/>
      <c r="CY17" s="12">
        <f t="shared" si="6"/>
        <v>0</v>
      </c>
      <c r="CZ17" s="12"/>
      <c r="DA17" s="12">
        <f t="shared" si="32"/>
        <v>0</v>
      </c>
      <c r="DB17" s="12"/>
      <c r="DC17" s="12">
        <f t="shared" si="33"/>
        <v>0</v>
      </c>
      <c r="DD17" s="12"/>
      <c r="DE17" s="12">
        <f t="shared" si="7"/>
        <v>0</v>
      </c>
      <c r="DF17" s="27"/>
      <c r="DG17" s="51">
        <f t="shared" si="8"/>
        <v>10</v>
      </c>
      <c r="DH17" s="60" t="str">
        <f t="shared" si="34"/>
        <v>EMPÚRIES</v>
      </c>
      <c r="DI17" s="70">
        <f t="shared" si="35"/>
        <v>7E-10</v>
      </c>
      <c r="DJ17" s="61">
        <f t="shared" si="9"/>
        <v>0</v>
      </c>
      <c r="DK17" s="61">
        <f t="shared" si="9"/>
        <v>0</v>
      </c>
      <c r="DL17" s="61">
        <f t="shared" si="9"/>
        <v>0</v>
      </c>
      <c r="DM17" s="61">
        <f t="shared" si="9"/>
        <v>0</v>
      </c>
      <c r="DN17" s="61">
        <f t="shared" si="9"/>
        <v>0</v>
      </c>
      <c r="DO17" s="61">
        <f t="shared" si="10"/>
        <v>0</v>
      </c>
      <c r="DP17" s="61">
        <f t="shared" si="36"/>
        <v>0</v>
      </c>
      <c r="DQ17" s="46">
        <f t="shared" si="11"/>
        <v>0</v>
      </c>
      <c r="DR17" s="46">
        <f t="shared" si="12"/>
        <v>0</v>
      </c>
      <c r="DS17" s="46">
        <f t="shared" si="13"/>
        <v>0</v>
      </c>
      <c r="DT17" s="46">
        <f t="shared" si="14"/>
        <v>0</v>
      </c>
      <c r="DU17" s="46">
        <f t="shared" si="15"/>
        <v>0</v>
      </c>
      <c r="DV17" s="46">
        <f t="shared" si="15"/>
        <v>0</v>
      </c>
      <c r="DW17" s="46">
        <f t="shared" si="16"/>
        <v>0</v>
      </c>
      <c r="DX17" s="68">
        <f t="shared" si="37"/>
        <v>0</v>
      </c>
      <c r="DY17" s="53">
        <f>O8</f>
        <v>0</v>
      </c>
      <c r="DZ17" s="53">
        <f>O7</f>
        <v>0</v>
      </c>
      <c r="EA17" s="53">
        <f>O6</f>
        <v>0</v>
      </c>
      <c r="EB17" s="53">
        <f>O5</f>
        <v>0</v>
      </c>
      <c r="EC17" s="53">
        <f>O4</f>
        <v>0</v>
      </c>
      <c r="ED17" s="53">
        <f>O3</f>
        <v>0</v>
      </c>
      <c r="EE17" s="53">
        <f t="shared" si="17"/>
        <v>0</v>
      </c>
      <c r="EF17" s="69">
        <f t="shared" si="38"/>
        <v>0</v>
      </c>
      <c r="EH17" s="28"/>
      <c r="EI17" s="30"/>
      <c r="EJ17" s="30"/>
      <c r="EK17" s="54"/>
      <c r="EL17" s="277">
        <v>7</v>
      </c>
      <c r="EM17" s="60" t="str">
        <f t="shared" si="65"/>
        <v>NÀSTIC</v>
      </c>
      <c r="EN17" s="66">
        <f t="shared" si="39"/>
        <v>1E-09</v>
      </c>
      <c r="EO17" s="125">
        <f t="shared" si="40"/>
        <v>0</v>
      </c>
      <c r="EP17" s="125">
        <f t="shared" si="41"/>
        <v>0</v>
      </c>
      <c r="EQ17" s="125">
        <f t="shared" si="42"/>
        <v>0</v>
      </c>
      <c r="ER17" s="125">
        <f t="shared" si="43"/>
        <v>0</v>
      </c>
      <c r="ES17" s="61">
        <f t="shared" si="44"/>
        <v>0</v>
      </c>
      <c r="ET17" s="61">
        <f t="shared" si="45"/>
        <v>0</v>
      </c>
      <c r="EU17" s="200">
        <f t="shared" si="46"/>
        <v>0</v>
      </c>
      <c r="EV17" s="128">
        <f t="shared" si="47"/>
        <v>0</v>
      </c>
      <c r="EW17" s="46">
        <f t="shared" si="48"/>
        <v>0</v>
      </c>
      <c r="EX17" s="46">
        <f t="shared" si="49"/>
        <v>0</v>
      </c>
      <c r="EY17" s="46">
        <f t="shared" si="50"/>
        <v>0</v>
      </c>
      <c r="EZ17" s="46">
        <f t="shared" si="51"/>
        <v>0</v>
      </c>
      <c r="FA17" s="46">
        <f t="shared" si="52"/>
        <v>0</v>
      </c>
      <c r="FB17" s="46">
        <f t="shared" si="53"/>
        <v>0</v>
      </c>
      <c r="FC17" s="129">
        <f t="shared" si="54"/>
        <v>0</v>
      </c>
      <c r="FD17" s="132">
        <f t="shared" si="55"/>
        <v>0</v>
      </c>
      <c r="FE17" s="53">
        <f t="shared" si="56"/>
        <v>0</v>
      </c>
      <c r="FF17" s="53">
        <f t="shared" si="57"/>
        <v>0</v>
      </c>
      <c r="FG17" s="53">
        <f t="shared" si="58"/>
        <v>0</v>
      </c>
      <c r="FH17" s="53">
        <f t="shared" si="59"/>
        <v>0</v>
      </c>
      <c r="FI17" s="53">
        <f t="shared" si="60"/>
        <v>0</v>
      </c>
      <c r="FJ17" s="53">
        <f t="shared" si="61"/>
        <v>0</v>
      </c>
      <c r="FK17" s="133">
        <f t="shared" si="62"/>
        <v>0</v>
      </c>
      <c r="FL17" s="198">
        <f t="shared" si="18"/>
        <v>-1E-09</v>
      </c>
      <c r="FO17" s="135"/>
      <c r="FP17" s="295"/>
      <c r="FQ17" s="295"/>
      <c r="FR17" s="293" t="str">
        <f t="shared" si="63"/>
        <v>NUCA</v>
      </c>
      <c r="FS17" s="294" t="str">
        <f t="shared" si="63"/>
        <v>BOTOFUMEIRO</v>
      </c>
      <c r="FT17" s="298"/>
      <c r="FU17" s="298"/>
      <c r="FV17" s="168"/>
      <c r="FW17" s="295"/>
      <c r="FX17" s="295"/>
      <c r="FY17" s="296" t="str">
        <f>GO31</f>
        <v>DREAM TEAM</v>
      </c>
      <c r="FZ17" s="297" t="str">
        <f>GN32</f>
        <v>ICK</v>
      </c>
      <c r="GA17" s="298"/>
      <c r="GB17" s="298"/>
      <c r="GC17" s="169"/>
      <c r="GD17" s="295"/>
      <c r="GE17" s="295"/>
      <c r="GF17" s="293" t="str">
        <f t="shared" si="64"/>
        <v>CERETANO</v>
      </c>
      <c r="GG17" s="297" t="str">
        <f t="shared" si="66"/>
        <v>OURAL'S</v>
      </c>
      <c r="GH17" s="298"/>
      <c r="GI17" s="298"/>
      <c r="GJ17" s="162"/>
      <c r="GL17" s="162"/>
      <c r="GM17" s="275">
        <v>6</v>
      </c>
      <c r="GN17" s="276" t="s">
        <v>136</v>
      </c>
      <c r="GO17" s="274" t="s">
        <v>136</v>
      </c>
    </row>
    <row r="18" spans="1:197" ht="12" customHeight="1" thickBot="1">
      <c r="A18">
        <v>8</v>
      </c>
      <c r="B18" s="189" t="s">
        <v>44</v>
      </c>
      <c r="C18" s="192"/>
      <c r="D18" s="193"/>
      <c r="E18" s="192"/>
      <c r="F18" s="193"/>
      <c r="G18" s="192"/>
      <c r="H18" s="193"/>
      <c r="I18" s="192"/>
      <c r="J18" s="193"/>
      <c r="K18" s="192"/>
      <c r="L18" s="193"/>
      <c r="M18" s="192"/>
      <c r="N18" s="193"/>
      <c r="O18" s="192"/>
      <c r="P18" s="193"/>
      <c r="Q18" s="191"/>
      <c r="R18" s="196"/>
      <c r="S18" s="192"/>
      <c r="T18" s="193"/>
      <c r="U18" s="192"/>
      <c r="V18" s="193"/>
      <c r="W18" s="192"/>
      <c r="X18" s="193"/>
      <c r="Y18" s="192"/>
      <c r="Z18" s="193"/>
      <c r="AA18" s="192"/>
      <c r="AB18" s="193"/>
      <c r="AC18" s="192"/>
      <c r="AD18" s="193"/>
      <c r="AE18" s="192"/>
      <c r="AF18" s="193"/>
      <c r="AG18" s="192"/>
      <c r="AH18" s="193"/>
      <c r="AI18" s="55"/>
      <c r="AJ18" s="56"/>
      <c r="AK18" s="55"/>
      <c r="AL18" s="56"/>
      <c r="AM18" s="55"/>
      <c r="AN18" s="56"/>
      <c r="AO18" s="55"/>
      <c r="AP18" s="56"/>
      <c r="AQ18" s="55"/>
      <c r="AR18" s="56"/>
      <c r="AS18" s="55"/>
      <c r="AT18" s="56"/>
      <c r="AU18" s="55"/>
      <c r="AV18" s="56"/>
      <c r="AW18" s="55"/>
      <c r="AX18" s="57"/>
      <c r="AY18" s="55"/>
      <c r="AZ18" s="57"/>
      <c r="BA18" s="55"/>
      <c r="BB18" s="57"/>
      <c r="BC18" s="55"/>
      <c r="BD18" s="57"/>
      <c r="BE18" s="55"/>
      <c r="BF18" s="57"/>
      <c r="BG18" s="55"/>
      <c r="BH18" s="57"/>
      <c r="BI18" s="55"/>
      <c r="BJ18" s="57"/>
      <c r="BK18" s="26">
        <f t="shared" si="19"/>
        <v>0</v>
      </c>
      <c r="BL18" s="12"/>
      <c r="BM18" s="12">
        <f t="shared" si="19"/>
        <v>0</v>
      </c>
      <c r="BN18" s="12"/>
      <c r="BO18" s="12">
        <f t="shared" si="0"/>
        <v>0</v>
      </c>
      <c r="BP18" s="12"/>
      <c r="BQ18" s="12">
        <f t="shared" si="20"/>
        <v>0</v>
      </c>
      <c r="BR18" s="12"/>
      <c r="BS18" s="12">
        <f t="shared" si="21"/>
        <v>0</v>
      </c>
      <c r="BT18" s="12"/>
      <c r="BU18" s="12">
        <f t="shared" si="1"/>
        <v>0</v>
      </c>
      <c r="BV18" s="12"/>
      <c r="BW18" s="12">
        <f t="shared" si="22"/>
        <v>0</v>
      </c>
      <c r="BX18" s="12"/>
      <c r="BY18" s="12">
        <f t="shared" si="23"/>
        <v>0</v>
      </c>
      <c r="BZ18" s="12"/>
      <c r="CA18" s="12">
        <f t="shared" si="2"/>
        <v>0</v>
      </c>
      <c r="CB18" s="12"/>
      <c r="CC18" s="12">
        <f t="shared" si="24"/>
        <v>0</v>
      </c>
      <c r="CD18" s="12"/>
      <c r="CE18" s="12">
        <f t="shared" si="25"/>
        <v>0</v>
      </c>
      <c r="CF18" s="12"/>
      <c r="CG18" s="12">
        <f t="shared" si="3"/>
        <v>0</v>
      </c>
      <c r="CH18" s="12"/>
      <c r="CI18" s="12">
        <f t="shared" si="26"/>
        <v>0</v>
      </c>
      <c r="CJ18" s="12"/>
      <c r="CK18" s="12">
        <f t="shared" si="27"/>
        <v>0</v>
      </c>
      <c r="CL18" s="12"/>
      <c r="CM18" s="12">
        <f t="shared" si="4"/>
        <v>0</v>
      </c>
      <c r="CN18" s="12"/>
      <c r="CO18" s="12">
        <f t="shared" si="28"/>
        <v>0</v>
      </c>
      <c r="CP18" s="12"/>
      <c r="CQ18" s="12">
        <f t="shared" si="29"/>
        <v>0</v>
      </c>
      <c r="CR18" s="12"/>
      <c r="CS18" s="12">
        <f t="shared" si="5"/>
        <v>0</v>
      </c>
      <c r="CT18" s="12"/>
      <c r="CU18" s="12">
        <f t="shared" si="30"/>
        <v>0</v>
      </c>
      <c r="CV18" s="12"/>
      <c r="CW18" s="12">
        <f t="shared" si="31"/>
        <v>0</v>
      </c>
      <c r="CX18" s="12"/>
      <c r="CY18" s="12">
        <f t="shared" si="6"/>
        <v>0</v>
      </c>
      <c r="CZ18" s="12"/>
      <c r="DA18" s="12">
        <f t="shared" si="32"/>
        <v>0</v>
      </c>
      <c r="DB18" s="12"/>
      <c r="DC18" s="12">
        <f t="shared" si="33"/>
        <v>0</v>
      </c>
      <c r="DD18" s="12"/>
      <c r="DE18" s="12">
        <f t="shared" si="7"/>
        <v>0</v>
      </c>
      <c r="DF18" s="27"/>
      <c r="DG18" s="51">
        <f t="shared" si="8"/>
        <v>9</v>
      </c>
      <c r="DH18" s="60" t="str">
        <f t="shared" si="34"/>
        <v>HURACÀ</v>
      </c>
      <c r="DI18" s="70">
        <f t="shared" si="35"/>
        <v>8E-10</v>
      </c>
      <c r="DJ18" s="61">
        <f t="shared" si="9"/>
        <v>0</v>
      </c>
      <c r="DK18" s="61">
        <f t="shared" si="9"/>
        <v>0</v>
      </c>
      <c r="DL18" s="61">
        <f t="shared" si="9"/>
        <v>0</v>
      </c>
      <c r="DM18" s="61">
        <f t="shared" si="9"/>
        <v>0</v>
      </c>
      <c r="DN18" s="61">
        <f t="shared" si="9"/>
        <v>0</v>
      </c>
      <c r="DO18" s="61">
        <f t="shared" si="10"/>
        <v>0</v>
      </c>
      <c r="DP18" s="61">
        <f t="shared" si="36"/>
        <v>0</v>
      </c>
      <c r="DQ18" s="46">
        <f t="shared" si="11"/>
        <v>0</v>
      </c>
      <c r="DR18" s="46">
        <f t="shared" si="12"/>
        <v>0</v>
      </c>
      <c r="DS18" s="46">
        <f t="shared" si="13"/>
        <v>0</v>
      </c>
      <c r="DT18" s="46">
        <f t="shared" si="14"/>
        <v>0</v>
      </c>
      <c r="DU18" s="46">
        <f t="shared" si="15"/>
        <v>0</v>
      </c>
      <c r="DV18" s="46">
        <f t="shared" si="15"/>
        <v>0</v>
      </c>
      <c r="DW18" s="46">
        <f t="shared" si="16"/>
        <v>0</v>
      </c>
      <c r="DX18" s="68">
        <f t="shared" si="37"/>
        <v>0</v>
      </c>
      <c r="DY18" s="53">
        <f>Q8</f>
        <v>0</v>
      </c>
      <c r="DZ18" s="53">
        <f>Q7</f>
        <v>0</v>
      </c>
      <c r="EA18" s="53">
        <f>Q6</f>
        <v>0</v>
      </c>
      <c r="EB18" s="53">
        <f>Q5</f>
        <v>0</v>
      </c>
      <c r="EC18" s="53">
        <f>Q4</f>
        <v>0</v>
      </c>
      <c r="ED18" s="53">
        <f>Q3</f>
        <v>0</v>
      </c>
      <c r="EE18" s="53">
        <f t="shared" si="17"/>
        <v>0</v>
      </c>
      <c r="EF18" s="69">
        <f t="shared" si="38"/>
        <v>0</v>
      </c>
      <c r="EH18" s="28"/>
      <c r="EI18" s="30"/>
      <c r="EJ18" s="30"/>
      <c r="EK18" s="30"/>
      <c r="EL18" s="277">
        <v>8</v>
      </c>
      <c r="EM18" s="201" t="str">
        <f t="shared" si="65"/>
        <v>ICK</v>
      </c>
      <c r="EN18" s="202">
        <f t="shared" si="39"/>
        <v>9E-10</v>
      </c>
      <c r="EO18" s="203">
        <f t="shared" si="40"/>
        <v>0</v>
      </c>
      <c r="EP18" s="203">
        <f t="shared" si="41"/>
        <v>0</v>
      </c>
      <c r="EQ18" s="203">
        <f t="shared" si="42"/>
        <v>0</v>
      </c>
      <c r="ER18" s="203">
        <f t="shared" si="43"/>
        <v>0</v>
      </c>
      <c r="ES18" s="204">
        <f t="shared" si="44"/>
        <v>0</v>
      </c>
      <c r="ET18" s="204">
        <f t="shared" si="45"/>
        <v>0</v>
      </c>
      <c r="EU18" s="205">
        <f t="shared" si="46"/>
        <v>0</v>
      </c>
      <c r="EV18" s="206">
        <f t="shared" si="47"/>
        <v>0</v>
      </c>
      <c r="EW18" s="203">
        <f t="shared" si="48"/>
        <v>0</v>
      </c>
      <c r="EX18" s="203">
        <f t="shared" si="49"/>
        <v>0</v>
      </c>
      <c r="EY18" s="203">
        <f t="shared" si="50"/>
        <v>0</v>
      </c>
      <c r="EZ18" s="203">
        <f t="shared" si="51"/>
        <v>0</v>
      </c>
      <c r="FA18" s="203">
        <f t="shared" si="52"/>
        <v>0</v>
      </c>
      <c r="FB18" s="203">
        <f t="shared" si="53"/>
        <v>0</v>
      </c>
      <c r="FC18" s="207">
        <f t="shared" si="54"/>
        <v>0</v>
      </c>
      <c r="FD18" s="206">
        <f t="shared" si="55"/>
        <v>0</v>
      </c>
      <c r="FE18" s="203">
        <f t="shared" si="56"/>
        <v>0</v>
      </c>
      <c r="FF18" s="203">
        <f t="shared" si="57"/>
        <v>0</v>
      </c>
      <c r="FG18" s="203">
        <f t="shared" si="58"/>
        <v>0</v>
      </c>
      <c r="FH18" s="203">
        <f t="shared" si="59"/>
        <v>0</v>
      </c>
      <c r="FI18" s="203">
        <f t="shared" si="60"/>
        <v>0</v>
      </c>
      <c r="FJ18" s="203">
        <f t="shared" si="61"/>
        <v>0</v>
      </c>
      <c r="FK18" s="207">
        <f t="shared" si="62"/>
        <v>0</v>
      </c>
      <c r="FL18" s="208">
        <f t="shared" si="18"/>
        <v>-9E-10</v>
      </c>
      <c r="FO18" s="135"/>
      <c r="FP18" s="295"/>
      <c r="FQ18" s="295"/>
      <c r="FR18" s="293" t="str">
        <f t="shared" si="63"/>
        <v>CERETANO</v>
      </c>
      <c r="FS18" s="294" t="str">
        <f t="shared" si="63"/>
        <v>PEÑAROL</v>
      </c>
      <c r="FT18" s="298"/>
      <c r="FU18" s="298"/>
      <c r="FV18" s="168"/>
      <c r="FW18" s="295"/>
      <c r="FX18" s="295"/>
      <c r="FY18" s="296" t="str">
        <f>GO30</f>
        <v>EGARA</v>
      </c>
      <c r="FZ18" s="297" t="str">
        <f>GN31</f>
        <v>NÀSTIC</v>
      </c>
      <c r="GA18" s="298"/>
      <c r="GB18" s="298"/>
      <c r="GC18" s="169"/>
      <c r="GD18" s="295"/>
      <c r="GE18" s="295"/>
      <c r="GF18" s="296" t="str">
        <f>GO37</f>
        <v>HURACÀ</v>
      </c>
      <c r="GG18" s="297" t="str">
        <f t="shared" si="66"/>
        <v>BOTOFUMEIRO</v>
      </c>
      <c r="GH18" s="298"/>
      <c r="GI18" s="298"/>
      <c r="GJ18" s="162"/>
      <c r="GL18" s="162"/>
      <c r="GM18" s="275">
        <v>89</v>
      </c>
      <c r="GN18" s="276" t="s">
        <v>91</v>
      </c>
      <c r="GO18" s="274" t="s">
        <v>91</v>
      </c>
    </row>
    <row r="19" spans="1:197" ht="12" customHeight="1" thickBot="1">
      <c r="A19">
        <v>9</v>
      </c>
      <c r="B19" s="189" t="s">
        <v>10</v>
      </c>
      <c r="C19" s="310"/>
      <c r="D19" s="311"/>
      <c r="E19" s="310"/>
      <c r="F19" s="311"/>
      <c r="G19" s="310"/>
      <c r="H19" s="311"/>
      <c r="I19" s="310"/>
      <c r="J19" s="311"/>
      <c r="K19" s="310"/>
      <c r="L19" s="311"/>
      <c r="M19" s="310"/>
      <c r="N19" s="311"/>
      <c r="O19" s="310"/>
      <c r="P19" s="311"/>
      <c r="Q19" s="310"/>
      <c r="R19" s="311"/>
      <c r="S19" s="191"/>
      <c r="T19" s="196"/>
      <c r="U19" s="310"/>
      <c r="V19" s="311"/>
      <c r="W19" s="310"/>
      <c r="X19" s="311"/>
      <c r="Y19" s="310"/>
      <c r="Z19" s="311"/>
      <c r="AA19" s="310"/>
      <c r="AB19" s="311"/>
      <c r="AC19" s="310"/>
      <c r="AD19" s="311"/>
      <c r="AE19" s="310"/>
      <c r="AF19" s="311"/>
      <c r="AG19" s="310"/>
      <c r="AH19" s="311"/>
      <c r="AI19" s="7"/>
      <c r="AJ19" s="8"/>
      <c r="AK19" s="4"/>
      <c r="AL19" s="5"/>
      <c r="AM19" s="4"/>
      <c r="AN19" s="5"/>
      <c r="AO19" s="4"/>
      <c r="AP19" s="5"/>
      <c r="AQ19" s="4"/>
      <c r="AR19" s="5"/>
      <c r="AS19" s="4"/>
      <c r="AT19" s="5"/>
      <c r="AU19" s="4"/>
      <c r="AV19" s="5"/>
      <c r="AW19" s="4"/>
      <c r="AX19" s="6"/>
      <c r="AY19" s="4"/>
      <c r="AZ19" s="6"/>
      <c r="BA19" s="4"/>
      <c r="BB19" s="6"/>
      <c r="BC19" s="4"/>
      <c r="BD19" s="6"/>
      <c r="BE19" s="4"/>
      <c r="BF19" s="6"/>
      <c r="BG19" s="4"/>
      <c r="BH19" s="6"/>
      <c r="BI19" s="4"/>
      <c r="BJ19" s="6"/>
      <c r="BK19" s="26">
        <f t="shared" si="19"/>
        <v>0</v>
      </c>
      <c r="BL19" s="12"/>
      <c r="BM19" s="12">
        <f t="shared" si="19"/>
        <v>0</v>
      </c>
      <c r="BN19" s="12"/>
      <c r="BO19" s="12">
        <f t="shared" si="0"/>
        <v>0</v>
      </c>
      <c r="BP19" s="12"/>
      <c r="BQ19" s="12">
        <f t="shared" si="20"/>
        <v>0</v>
      </c>
      <c r="BR19" s="12"/>
      <c r="BS19" s="12">
        <f t="shared" si="21"/>
        <v>0</v>
      </c>
      <c r="BT19" s="12"/>
      <c r="BU19" s="12">
        <f t="shared" si="1"/>
        <v>0</v>
      </c>
      <c r="BV19" s="12"/>
      <c r="BW19" s="12">
        <f t="shared" si="22"/>
        <v>0</v>
      </c>
      <c r="BX19" s="12"/>
      <c r="BY19" s="12">
        <f t="shared" si="23"/>
        <v>0</v>
      </c>
      <c r="BZ19" s="12"/>
      <c r="CA19" s="12">
        <f t="shared" si="2"/>
        <v>0</v>
      </c>
      <c r="CB19" s="12"/>
      <c r="CC19" s="12">
        <f t="shared" si="24"/>
        <v>0</v>
      </c>
      <c r="CD19" s="12"/>
      <c r="CE19" s="12">
        <f t="shared" si="25"/>
        <v>0</v>
      </c>
      <c r="CF19" s="12"/>
      <c r="CG19" s="12">
        <f t="shared" si="3"/>
        <v>0</v>
      </c>
      <c r="CH19" s="12"/>
      <c r="CI19" s="12">
        <f t="shared" si="26"/>
        <v>0</v>
      </c>
      <c r="CJ19" s="12"/>
      <c r="CK19" s="12">
        <f t="shared" si="27"/>
        <v>0</v>
      </c>
      <c r="CL19" s="12"/>
      <c r="CM19" s="12">
        <f t="shared" si="4"/>
        <v>0</v>
      </c>
      <c r="CN19" s="12"/>
      <c r="CO19" s="12">
        <f t="shared" si="28"/>
        <v>0</v>
      </c>
      <c r="CP19" s="12"/>
      <c r="CQ19" s="12">
        <f t="shared" si="29"/>
        <v>0</v>
      </c>
      <c r="CR19" s="12"/>
      <c r="CS19" s="12">
        <f t="shared" si="5"/>
        <v>0</v>
      </c>
      <c r="CT19" s="12"/>
      <c r="CU19" s="12">
        <f t="shared" si="30"/>
        <v>0</v>
      </c>
      <c r="CV19" s="12"/>
      <c r="CW19" s="12">
        <f t="shared" si="31"/>
        <v>0</v>
      </c>
      <c r="CX19" s="12"/>
      <c r="CY19" s="12">
        <f t="shared" si="6"/>
        <v>0</v>
      </c>
      <c r="CZ19" s="12"/>
      <c r="DA19" s="12">
        <f t="shared" si="32"/>
        <v>0</v>
      </c>
      <c r="DB19" s="12"/>
      <c r="DC19" s="12">
        <f t="shared" si="33"/>
        <v>0</v>
      </c>
      <c r="DD19" s="12"/>
      <c r="DE19" s="12">
        <f t="shared" si="7"/>
        <v>0</v>
      </c>
      <c r="DF19" s="27"/>
      <c r="DG19" s="51">
        <f t="shared" si="8"/>
        <v>8</v>
      </c>
      <c r="DH19" s="60" t="str">
        <f t="shared" si="34"/>
        <v>ICK</v>
      </c>
      <c r="DI19" s="70">
        <f t="shared" si="35"/>
        <v>9E-10</v>
      </c>
      <c r="DJ19" s="61">
        <f t="shared" si="9"/>
        <v>0</v>
      </c>
      <c r="DK19" s="61">
        <f t="shared" si="9"/>
        <v>0</v>
      </c>
      <c r="DL19" s="61">
        <f t="shared" si="9"/>
        <v>0</v>
      </c>
      <c r="DM19" s="61">
        <f t="shared" si="9"/>
        <v>0</v>
      </c>
      <c r="DN19" s="61">
        <f t="shared" si="9"/>
        <v>0</v>
      </c>
      <c r="DO19" s="61">
        <f t="shared" si="10"/>
        <v>0</v>
      </c>
      <c r="DP19" s="61">
        <f t="shared" si="36"/>
        <v>0</v>
      </c>
      <c r="DQ19" s="46">
        <f t="shared" si="11"/>
        <v>0</v>
      </c>
      <c r="DR19" s="46">
        <f t="shared" si="12"/>
        <v>0</v>
      </c>
      <c r="DS19" s="46">
        <f t="shared" si="13"/>
        <v>0</v>
      </c>
      <c r="DT19" s="46">
        <f t="shared" si="14"/>
        <v>0</v>
      </c>
      <c r="DU19" s="46">
        <f t="shared" si="15"/>
        <v>0</v>
      </c>
      <c r="DV19" s="46">
        <f t="shared" si="15"/>
        <v>0</v>
      </c>
      <c r="DW19" s="46">
        <f t="shared" si="16"/>
        <v>0</v>
      </c>
      <c r="DX19" s="68">
        <f t="shared" si="37"/>
        <v>0</v>
      </c>
      <c r="DY19" s="53">
        <f>S8</f>
        <v>0</v>
      </c>
      <c r="DZ19" s="53">
        <f>S7</f>
        <v>0</v>
      </c>
      <c r="EA19" s="53">
        <f>S6</f>
        <v>0</v>
      </c>
      <c r="EB19" s="53">
        <f>S5</f>
        <v>0</v>
      </c>
      <c r="EC19" s="53">
        <f>S4</f>
        <v>0</v>
      </c>
      <c r="ED19" s="53">
        <f>S3</f>
        <v>0</v>
      </c>
      <c r="EE19" s="53">
        <f t="shared" si="17"/>
        <v>0</v>
      </c>
      <c r="EF19" s="69">
        <f t="shared" si="38"/>
        <v>0</v>
      </c>
      <c r="EH19" s="28"/>
      <c r="EI19" s="30"/>
      <c r="EJ19" s="30"/>
      <c r="EK19" s="30"/>
      <c r="EL19" s="278">
        <v>9</v>
      </c>
      <c r="EM19" s="60" t="str">
        <f t="shared" si="65"/>
        <v>HURACÀ</v>
      </c>
      <c r="EN19" s="66">
        <f t="shared" si="39"/>
        <v>8E-10</v>
      </c>
      <c r="EO19" s="125">
        <f t="shared" si="40"/>
        <v>0</v>
      </c>
      <c r="EP19" s="125">
        <f t="shared" si="41"/>
        <v>0</v>
      </c>
      <c r="EQ19" s="125">
        <f t="shared" si="42"/>
        <v>0</v>
      </c>
      <c r="ER19" s="125">
        <f t="shared" si="43"/>
        <v>0</v>
      </c>
      <c r="ES19" s="61">
        <f t="shared" si="44"/>
        <v>0</v>
      </c>
      <c r="ET19" s="61">
        <f t="shared" si="45"/>
        <v>0</v>
      </c>
      <c r="EU19" s="200">
        <f t="shared" si="46"/>
        <v>0</v>
      </c>
      <c r="EV19" s="128">
        <f t="shared" si="47"/>
        <v>0</v>
      </c>
      <c r="EW19" s="46">
        <f t="shared" si="48"/>
        <v>0</v>
      </c>
      <c r="EX19" s="46">
        <f t="shared" si="49"/>
        <v>0</v>
      </c>
      <c r="EY19" s="46">
        <f t="shared" si="50"/>
        <v>0</v>
      </c>
      <c r="EZ19" s="46">
        <f t="shared" si="51"/>
        <v>0</v>
      </c>
      <c r="FA19" s="46">
        <f t="shared" si="52"/>
        <v>0</v>
      </c>
      <c r="FB19" s="46">
        <f t="shared" si="53"/>
        <v>0</v>
      </c>
      <c r="FC19" s="129">
        <f t="shared" si="54"/>
        <v>0</v>
      </c>
      <c r="FD19" s="132">
        <f t="shared" si="55"/>
        <v>0</v>
      </c>
      <c r="FE19" s="53">
        <f t="shared" si="56"/>
        <v>0</v>
      </c>
      <c r="FF19" s="53">
        <f t="shared" si="57"/>
        <v>0</v>
      </c>
      <c r="FG19" s="53">
        <f t="shared" si="58"/>
        <v>0</v>
      </c>
      <c r="FH19" s="53">
        <f t="shared" si="59"/>
        <v>0</v>
      </c>
      <c r="FI19" s="53">
        <f t="shared" si="60"/>
        <v>0</v>
      </c>
      <c r="FJ19" s="53">
        <f t="shared" si="61"/>
        <v>0</v>
      </c>
      <c r="FK19" s="133">
        <f t="shared" si="62"/>
        <v>0</v>
      </c>
      <c r="FL19" s="198">
        <f t="shared" si="18"/>
        <v>-8E-10</v>
      </c>
      <c r="FO19" s="135"/>
      <c r="FP19" s="295"/>
      <c r="FQ19" s="295"/>
      <c r="FR19" s="293" t="str">
        <f t="shared" si="63"/>
        <v>PALLEJÀ</v>
      </c>
      <c r="FS19" s="294" t="str">
        <f t="shared" si="63"/>
        <v>HURACÀ</v>
      </c>
      <c r="FT19" s="167"/>
      <c r="FU19" s="167"/>
      <c r="FV19" s="168"/>
      <c r="FW19" s="295"/>
      <c r="FX19" s="295"/>
      <c r="FY19" s="296" t="str">
        <f>GN30</f>
        <v>BRASILIA</v>
      </c>
      <c r="FZ19" s="297" t="str">
        <f>GN37</f>
        <v>PALLEJÀ</v>
      </c>
      <c r="GA19" s="167"/>
      <c r="GB19" s="167"/>
      <c r="GC19" s="169"/>
      <c r="GD19" s="295"/>
      <c r="GE19" s="295"/>
      <c r="GF19" s="296" t="str">
        <f>GN37</f>
        <v>PALLEJÀ</v>
      </c>
      <c r="GG19" s="297" t="str">
        <f t="shared" si="66"/>
        <v>PEÑAROL</v>
      </c>
      <c r="GH19" s="167"/>
      <c r="GI19" s="167"/>
      <c r="GJ19" s="162"/>
      <c r="GL19" s="162"/>
      <c r="GM19" s="275">
        <v>37</v>
      </c>
      <c r="GN19" s="276" t="s">
        <v>112</v>
      </c>
      <c r="GO19" s="274" t="s">
        <v>112</v>
      </c>
    </row>
    <row r="20" spans="1:197" ht="12" customHeight="1" thickBot="1">
      <c r="A20">
        <v>10</v>
      </c>
      <c r="B20" s="189" t="s">
        <v>355</v>
      </c>
      <c r="C20" s="192"/>
      <c r="D20" s="193"/>
      <c r="E20" s="192"/>
      <c r="F20" s="193"/>
      <c r="G20" s="192"/>
      <c r="H20" s="193"/>
      <c r="I20" s="192"/>
      <c r="J20" s="193"/>
      <c r="K20" s="192"/>
      <c r="L20" s="193"/>
      <c r="M20" s="192"/>
      <c r="N20" s="193"/>
      <c r="O20" s="192"/>
      <c r="P20" s="193"/>
      <c r="Q20" s="192"/>
      <c r="R20" s="193"/>
      <c r="S20" s="192"/>
      <c r="T20" s="193"/>
      <c r="U20" s="191"/>
      <c r="V20" s="196"/>
      <c r="W20" s="192"/>
      <c r="X20" s="193"/>
      <c r="Y20" s="192"/>
      <c r="Z20" s="193"/>
      <c r="AA20" s="192"/>
      <c r="AB20" s="193"/>
      <c r="AC20" s="192"/>
      <c r="AD20" s="193"/>
      <c r="AE20" s="192"/>
      <c r="AF20" s="193"/>
      <c r="AG20" s="192"/>
      <c r="AH20" s="193"/>
      <c r="AI20" s="55"/>
      <c r="AJ20" s="56"/>
      <c r="AK20" s="55"/>
      <c r="AL20" s="56"/>
      <c r="AM20" s="55"/>
      <c r="AN20" s="56"/>
      <c r="AO20" s="55"/>
      <c r="AP20" s="56"/>
      <c r="AQ20" s="55"/>
      <c r="AR20" s="56"/>
      <c r="AS20" s="55"/>
      <c r="AT20" s="56"/>
      <c r="AU20" s="55"/>
      <c r="AV20" s="56"/>
      <c r="AW20" s="55"/>
      <c r="AX20" s="57"/>
      <c r="AY20" s="55"/>
      <c r="AZ20" s="57"/>
      <c r="BA20" s="55"/>
      <c r="BB20" s="57"/>
      <c r="BC20" s="55"/>
      <c r="BD20" s="57"/>
      <c r="BE20" s="55"/>
      <c r="BF20" s="57"/>
      <c r="BG20" s="55"/>
      <c r="BH20" s="57"/>
      <c r="BI20" s="55"/>
      <c r="BJ20" s="57"/>
      <c r="BK20" s="26">
        <f t="shared" si="19"/>
        <v>0</v>
      </c>
      <c r="BL20" s="12"/>
      <c r="BM20" s="12">
        <f t="shared" si="19"/>
        <v>0</v>
      </c>
      <c r="BN20" s="12"/>
      <c r="BO20" s="12">
        <f t="shared" si="0"/>
        <v>0</v>
      </c>
      <c r="BP20" s="12"/>
      <c r="BQ20" s="12">
        <f t="shared" si="20"/>
        <v>0</v>
      </c>
      <c r="BR20" s="12"/>
      <c r="BS20" s="12">
        <f t="shared" si="21"/>
        <v>0</v>
      </c>
      <c r="BT20" s="12"/>
      <c r="BU20" s="12">
        <f t="shared" si="1"/>
        <v>0</v>
      </c>
      <c r="BV20" s="12"/>
      <c r="BW20" s="12">
        <f t="shared" si="22"/>
        <v>0</v>
      </c>
      <c r="BX20" s="12"/>
      <c r="BY20" s="12">
        <f t="shared" si="23"/>
        <v>0</v>
      </c>
      <c r="BZ20" s="12"/>
      <c r="CA20" s="12">
        <f t="shared" si="2"/>
        <v>0</v>
      </c>
      <c r="CB20" s="12"/>
      <c r="CC20" s="12">
        <f t="shared" si="24"/>
        <v>0</v>
      </c>
      <c r="CD20" s="12"/>
      <c r="CE20" s="12">
        <f t="shared" si="25"/>
        <v>0</v>
      </c>
      <c r="CF20" s="12"/>
      <c r="CG20" s="12">
        <f t="shared" si="3"/>
        <v>0</v>
      </c>
      <c r="CH20" s="12"/>
      <c r="CI20" s="12">
        <f t="shared" si="26"/>
        <v>0</v>
      </c>
      <c r="CJ20" s="12"/>
      <c r="CK20" s="12">
        <f t="shared" si="27"/>
        <v>0</v>
      </c>
      <c r="CL20" s="12"/>
      <c r="CM20" s="12">
        <f t="shared" si="4"/>
        <v>0</v>
      </c>
      <c r="CN20" s="12"/>
      <c r="CO20" s="12">
        <f t="shared" si="28"/>
        <v>0</v>
      </c>
      <c r="CP20" s="12"/>
      <c r="CQ20" s="12">
        <f t="shared" si="29"/>
        <v>0</v>
      </c>
      <c r="CR20" s="12"/>
      <c r="CS20" s="12">
        <f t="shared" si="5"/>
        <v>0</v>
      </c>
      <c r="CT20" s="12"/>
      <c r="CU20" s="12">
        <f t="shared" si="30"/>
        <v>0</v>
      </c>
      <c r="CV20" s="12"/>
      <c r="CW20" s="12">
        <f t="shared" si="31"/>
        <v>0</v>
      </c>
      <c r="CX20" s="12"/>
      <c r="CY20" s="12">
        <f t="shared" si="6"/>
        <v>0</v>
      </c>
      <c r="CZ20" s="12"/>
      <c r="DA20" s="12">
        <f t="shared" si="32"/>
        <v>0</v>
      </c>
      <c r="DB20" s="12"/>
      <c r="DC20" s="12">
        <f t="shared" si="33"/>
        <v>0</v>
      </c>
      <c r="DD20" s="12"/>
      <c r="DE20" s="12">
        <f t="shared" si="7"/>
        <v>0</v>
      </c>
      <c r="DF20" s="27"/>
      <c r="DG20" s="51">
        <f t="shared" si="8"/>
        <v>7</v>
      </c>
      <c r="DH20" s="60" t="str">
        <f t="shared" si="34"/>
        <v>NÀSTIC</v>
      </c>
      <c r="DI20" s="70">
        <f t="shared" si="35"/>
        <v>1E-09</v>
      </c>
      <c r="DJ20" s="61">
        <f t="shared" si="9"/>
        <v>0</v>
      </c>
      <c r="DK20" s="61">
        <f t="shared" si="9"/>
        <v>0</v>
      </c>
      <c r="DL20" s="61">
        <f t="shared" si="9"/>
        <v>0</v>
      </c>
      <c r="DM20" s="61">
        <f t="shared" si="9"/>
        <v>0</v>
      </c>
      <c r="DN20" s="61">
        <f t="shared" si="9"/>
        <v>0</v>
      </c>
      <c r="DO20" s="61">
        <f t="shared" si="10"/>
        <v>0</v>
      </c>
      <c r="DP20" s="61">
        <f t="shared" si="36"/>
        <v>0</v>
      </c>
      <c r="DQ20" s="46">
        <f t="shared" si="11"/>
        <v>0</v>
      </c>
      <c r="DR20" s="46">
        <f t="shared" si="12"/>
        <v>0</v>
      </c>
      <c r="DS20" s="46">
        <f t="shared" si="13"/>
        <v>0</v>
      </c>
      <c r="DT20" s="46">
        <f t="shared" si="14"/>
        <v>0</v>
      </c>
      <c r="DU20" s="46">
        <f t="shared" si="15"/>
        <v>0</v>
      </c>
      <c r="DV20" s="46">
        <f t="shared" si="15"/>
        <v>0</v>
      </c>
      <c r="DW20" s="46">
        <f t="shared" si="16"/>
        <v>0</v>
      </c>
      <c r="DX20" s="68">
        <f t="shared" si="37"/>
        <v>0</v>
      </c>
      <c r="DY20" s="53">
        <f>U8</f>
        <v>0</v>
      </c>
      <c r="DZ20" s="53">
        <f>U7</f>
        <v>0</v>
      </c>
      <c r="EA20" s="53">
        <f>U6</f>
        <v>0</v>
      </c>
      <c r="EB20" s="53">
        <f>U5</f>
        <v>0</v>
      </c>
      <c r="EC20" s="53">
        <f>U4</f>
        <v>0</v>
      </c>
      <c r="ED20" s="53">
        <f>U3</f>
        <v>0</v>
      </c>
      <c r="EE20" s="53">
        <f t="shared" si="17"/>
        <v>0</v>
      </c>
      <c r="EF20" s="69">
        <f t="shared" si="38"/>
        <v>0</v>
      </c>
      <c r="EH20" s="28"/>
      <c r="EI20" s="30"/>
      <c r="EJ20" s="30"/>
      <c r="EK20" s="30"/>
      <c r="EL20" s="278">
        <v>10</v>
      </c>
      <c r="EM20" s="201" t="str">
        <f t="shared" si="65"/>
        <v>EMPÚRIES</v>
      </c>
      <c r="EN20" s="202">
        <f t="shared" si="39"/>
        <v>7E-10</v>
      </c>
      <c r="EO20" s="203">
        <f t="shared" si="40"/>
        <v>0</v>
      </c>
      <c r="EP20" s="203">
        <f t="shared" si="41"/>
        <v>0</v>
      </c>
      <c r="EQ20" s="203">
        <f t="shared" si="42"/>
        <v>0</v>
      </c>
      <c r="ER20" s="203">
        <f t="shared" si="43"/>
        <v>0</v>
      </c>
      <c r="ES20" s="204">
        <f t="shared" si="44"/>
        <v>0</v>
      </c>
      <c r="ET20" s="204">
        <f t="shared" si="45"/>
        <v>0</v>
      </c>
      <c r="EU20" s="205">
        <f t="shared" si="46"/>
        <v>0</v>
      </c>
      <c r="EV20" s="206">
        <f t="shared" si="47"/>
        <v>0</v>
      </c>
      <c r="EW20" s="203">
        <f t="shared" si="48"/>
        <v>0</v>
      </c>
      <c r="EX20" s="203">
        <f t="shared" si="49"/>
        <v>0</v>
      </c>
      <c r="EY20" s="203">
        <f t="shared" si="50"/>
        <v>0</v>
      </c>
      <c r="EZ20" s="203">
        <f t="shared" si="51"/>
        <v>0</v>
      </c>
      <c r="FA20" s="203">
        <f t="shared" si="52"/>
        <v>0</v>
      </c>
      <c r="FB20" s="203">
        <f t="shared" si="53"/>
        <v>0</v>
      </c>
      <c r="FC20" s="207">
        <f t="shared" si="54"/>
        <v>0</v>
      </c>
      <c r="FD20" s="206">
        <f t="shared" si="55"/>
        <v>0</v>
      </c>
      <c r="FE20" s="203">
        <f t="shared" si="56"/>
        <v>0</v>
      </c>
      <c r="FF20" s="203">
        <f t="shared" si="57"/>
        <v>0</v>
      </c>
      <c r="FG20" s="203">
        <f t="shared" si="58"/>
        <v>0</v>
      </c>
      <c r="FH20" s="203">
        <f t="shared" si="59"/>
        <v>0</v>
      </c>
      <c r="FI20" s="203">
        <f t="shared" si="60"/>
        <v>0</v>
      </c>
      <c r="FJ20" s="203">
        <f t="shared" si="61"/>
        <v>0</v>
      </c>
      <c r="FK20" s="207">
        <f t="shared" si="62"/>
        <v>0</v>
      </c>
      <c r="FL20" s="208">
        <f t="shared" si="18"/>
        <v>-7E-10</v>
      </c>
      <c r="FO20" s="135"/>
      <c r="FP20" s="170"/>
      <c r="FQ20" s="170"/>
      <c r="FR20" s="171"/>
      <c r="FV20" s="170"/>
      <c r="FW20" s="170"/>
      <c r="FX20" s="170"/>
      <c r="FY20" s="171"/>
      <c r="FZ20" s="171"/>
      <c r="GA20" s="169"/>
      <c r="GB20" s="169"/>
      <c r="GC20" s="169"/>
      <c r="GD20" s="170"/>
      <c r="GE20" s="170"/>
      <c r="GF20" s="171"/>
      <c r="GG20" s="171"/>
      <c r="GH20" s="169"/>
      <c r="GI20" s="169"/>
      <c r="GJ20" s="162"/>
      <c r="GL20" s="162"/>
      <c r="GM20" s="275">
        <v>59</v>
      </c>
      <c r="GN20" s="276" t="s">
        <v>120</v>
      </c>
      <c r="GO20" s="274" t="s">
        <v>120</v>
      </c>
    </row>
    <row r="21" spans="1:197" ht="12" customHeight="1" thickBot="1">
      <c r="A21">
        <v>11</v>
      </c>
      <c r="B21" s="189" t="s">
        <v>340</v>
      </c>
      <c r="C21" s="310"/>
      <c r="D21" s="311"/>
      <c r="E21" s="310"/>
      <c r="F21" s="311"/>
      <c r="G21" s="310"/>
      <c r="H21" s="311"/>
      <c r="I21" s="310"/>
      <c r="J21" s="311"/>
      <c r="K21" s="310"/>
      <c r="L21" s="311"/>
      <c r="M21" s="310"/>
      <c r="N21" s="311"/>
      <c r="O21" s="310"/>
      <c r="P21" s="311"/>
      <c r="Q21" s="310"/>
      <c r="R21" s="311"/>
      <c r="S21" s="310"/>
      <c r="T21" s="311"/>
      <c r="U21" s="310"/>
      <c r="V21" s="311"/>
      <c r="W21" s="191"/>
      <c r="X21" s="196"/>
      <c r="Y21" s="310"/>
      <c r="Z21" s="311"/>
      <c r="AA21" s="310"/>
      <c r="AB21" s="311"/>
      <c r="AC21" s="310"/>
      <c r="AD21" s="311"/>
      <c r="AE21" s="310"/>
      <c r="AF21" s="311"/>
      <c r="AG21" s="310"/>
      <c r="AH21" s="311"/>
      <c r="AI21" s="7"/>
      <c r="AJ21" s="8"/>
      <c r="AK21" s="4"/>
      <c r="AL21" s="5"/>
      <c r="AM21" s="4"/>
      <c r="AN21" s="5"/>
      <c r="AO21" s="4"/>
      <c r="AP21" s="5"/>
      <c r="AQ21" s="4"/>
      <c r="AR21" s="5"/>
      <c r="AS21" s="4"/>
      <c r="AT21" s="5"/>
      <c r="AU21" s="4"/>
      <c r="AV21" s="5"/>
      <c r="AW21" s="4"/>
      <c r="AX21" s="6"/>
      <c r="AY21" s="4"/>
      <c r="AZ21" s="6"/>
      <c r="BA21" s="4"/>
      <c r="BB21" s="6"/>
      <c r="BC21" s="4"/>
      <c r="BD21" s="6"/>
      <c r="BE21" s="4"/>
      <c r="BF21" s="6"/>
      <c r="BG21" s="4"/>
      <c r="BH21" s="6"/>
      <c r="BI21" s="4"/>
      <c r="BJ21" s="6"/>
      <c r="BK21" s="26">
        <f t="shared" si="19"/>
        <v>0</v>
      </c>
      <c r="BL21" s="12"/>
      <c r="BM21" s="12">
        <f t="shared" si="19"/>
        <v>0</v>
      </c>
      <c r="BN21" s="12"/>
      <c r="BO21" s="12">
        <f t="shared" si="0"/>
        <v>0</v>
      </c>
      <c r="BP21" s="12"/>
      <c r="BQ21" s="12">
        <f t="shared" si="20"/>
        <v>0</v>
      </c>
      <c r="BR21" s="12"/>
      <c r="BS21" s="12">
        <f t="shared" si="21"/>
        <v>0</v>
      </c>
      <c r="BT21" s="12"/>
      <c r="BU21" s="12">
        <f t="shared" si="1"/>
        <v>0</v>
      </c>
      <c r="BV21" s="12"/>
      <c r="BW21" s="12">
        <f t="shared" si="22"/>
        <v>0</v>
      </c>
      <c r="BX21" s="12"/>
      <c r="BY21" s="12">
        <f t="shared" si="23"/>
        <v>0</v>
      </c>
      <c r="BZ21" s="12"/>
      <c r="CA21" s="12">
        <f t="shared" si="2"/>
        <v>0</v>
      </c>
      <c r="CB21" s="12"/>
      <c r="CC21" s="12">
        <f t="shared" si="24"/>
        <v>0</v>
      </c>
      <c r="CD21" s="12"/>
      <c r="CE21" s="12">
        <f t="shared" si="25"/>
        <v>0</v>
      </c>
      <c r="CF21" s="12"/>
      <c r="CG21" s="12">
        <f t="shared" si="3"/>
        <v>0</v>
      </c>
      <c r="CH21" s="12"/>
      <c r="CI21" s="12">
        <f t="shared" si="26"/>
        <v>0</v>
      </c>
      <c r="CJ21" s="12"/>
      <c r="CK21" s="12">
        <f t="shared" si="27"/>
        <v>0</v>
      </c>
      <c r="CL21" s="12"/>
      <c r="CM21" s="12">
        <f t="shared" si="4"/>
        <v>0</v>
      </c>
      <c r="CN21" s="12"/>
      <c r="CO21" s="12">
        <f t="shared" si="28"/>
        <v>0</v>
      </c>
      <c r="CP21" s="12"/>
      <c r="CQ21" s="12">
        <f t="shared" si="29"/>
        <v>0</v>
      </c>
      <c r="CR21" s="12"/>
      <c r="CS21" s="12">
        <f t="shared" si="5"/>
        <v>0</v>
      </c>
      <c r="CT21" s="12"/>
      <c r="CU21" s="12">
        <f t="shared" si="30"/>
        <v>0</v>
      </c>
      <c r="CV21" s="12"/>
      <c r="CW21" s="12">
        <f t="shared" si="31"/>
        <v>0</v>
      </c>
      <c r="CX21" s="12"/>
      <c r="CY21" s="12">
        <f t="shared" si="6"/>
        <v>0</v>
      </c>
      <c r="CZ21" s="12"/>
      <c r="DA21" s="12">
        <f t="shared" si="32"/>
        <v>0</v>
      </c>
      <c r="DB21" s="12"/>
      <c r="DC21" s="12">
        <f t="shared" si="33"/>
        <v>0</v>
      </c>
      <c r="DD21" s="12"/>
      <c r="DE21" s="12">
        <f t="shared" si="7"/>
        <v>0</v>
      </c>
      <c r="DF21" s="27"/>
      <c r="DG21" s="51">
        <f t="shared" si="8"/>
        <v>6</v>
      </c>
      <c r="DH21" s="60" t="str">
        <f t="shared" si="34"/>
        <v>NUCA</v>
      </c>
      <c r="DI21" s="70">
        <f t="shared" si="35"/>
        <v>1.1E-09</v>
      </c>
      <c r="DJ21" s="61">
        <f t="shared" si="9"/>
        <v>0</v>
      </c>
      <c r="DK21" s="61">
        <f t="shared" si="9"/>
        <v>0</v>
      </c>
      <c r="DL21" s="61">
        <f t="shared" si="9"/>
        <v>0</v>
      </c>
      <c r="DM21" s="61">
        <f t="shared" si="9"/>
        <v>0</v>
      </c>
      <c r="DN21" s="61">
        <f t="shared" si="9"/>
        <v>0</v>
      </c>
      <c r="DO21" s="61">
        <f t="shared" si="10"/>
        <v>0</v>
      </c>
      <c r="DP21" s="61">
        <f t="shared" si="36"/>
        <v>0</v>
      </c>
      <c r="DQ21" s="46">
        <f t="shared" si="11"/>
        <v>0</v>
      </c>
      <c r="DR21" s="46">
        <f t="shared" si="12"/>
        <v>0</v>
      </c>
      <c r="DS21" s="46">
        <f t="shared" si="13"/>
        <v>0</v>
      </c>
      <c r="DT21" s="46">
        <f t="shared" si="14"/>
        <v>0</v>
      </c>
      <c r="DU21" s="46">
        <f t="shared" si="15"/>
        <v>0</v>
      </c>
      <c r="DV21" s="46">
        <f t="shared" si="15"/>
        <v>0</v>
      </c>
      <c r="DW21" s="46">
        <f t="shared" si="16"/>
        <v>0</v>
      </c>
      <c r="DX21" s="68">
        <f t="shared" si="37"/>
        <v>0</v>
      </c>
      <c r="DY21" s="53">
        <f>W8</f>
        <v>0</v>
      </c>
      <c r="DZ21" s="53">
        <f>W7</f>
        <v>0</v>
      </c>
      <c r="EA21" s="53">
        <f>W6</f>
        <v>0</v>
      </c>
      <c r="EB21" s="53">
        <f>W5</f>
        <v>0</v>
      </c>
      <c r="EC21" s="53">
        <f>W4</f>
        <v>0</v>
      </c>
      <c r="ED21" s="53">
        <f>W3</f>
        <v>0</v>
      </c>
      <c r="EE21" s="53">
        <f t="shared" si="17"/>
        <v>0</v>
      </c>
      <c r="EF21" s="69">
        <f t="shared" si="38"/>
        <v>0</v>
      </c>
      <c r="EH21" s="28"/>
      <c r="EI21" s="30"/>
      <c r="EJ21" s="30"/>
      <c r="EK21" s="30"/>
      <c r="EL21" s="278">
        <v>11</v>
      </c>
      <c r="EM21" s="60" t="str">
        <f t="shared" si="65"/>
        <v>EGARA</v>
      </c>
      <c r="EN21" s="66">
        <f t="shared" si="39"/>
        <v>6E-10</v>
      </c>
      <c r="EO21" s="125">
        <f t="shared" si="40"/>
        <v>0</v>
      </c>
      <c r="EP21" s="125">
        <f t="shared" si="41"/>
        <v>0</v>
      </c>
      <c r="EQ21" s="125">
        <f t="shared" si="42"/>
        <v>0</v>
      </c>
      <c r="ER21" s="125">
        <f t="shared" si="43"/>
        <v>0</v>
      </c>
      <c r="ES21" s="61">
        <f t="shared" si="44"/>
        <v>0</v>
      </c>
      <c r="ET21" s="61">
        <f t="shared" si="45"/>
        <v>0</v>
      </c>
      <c r="EU21" s="200">
        <f t="shared" si="46"/>
        <v>0</v>
      </c>
      <c r="EV21" s="128">
        <f t="shared" si="47"/>
        <v>0</v>
      </c>
      <c r="EW21" s="46">
        <f t="shared" si="48"/>
        <v>0</v>
      </c>
      <c r="EX21" s="46">
        <f t="shared" si="49"/>
        <v>0</v>
      </c>
      <c r="EY21" s="46">
        <f t="shared" si="50"/>
        <v>0</v>
      </c>
      <c r="EZ21" s="46">
        <f t="shared" si="51"/>
        <v>0</v>
      </c>
      <c r="FA21" s="46">
        <f t="shared" si="52"/>
        <v>0</v>
      </c>
      <c r="FB21" s="46">
        <f t="shared" si="53"/>
        <v>0</v>
      </c>
      <c r="FC21" s="129">
        <f t="shared" si="54"/>
        <v>0</v>
      </c>
      <c r="FD21" s="132">
        <f t="shared" si="55"/>
        <v>0</v>
      </c>
      <c r="FE21" s="53">
        <f t="shared" si="56"/>
        <v>0</v>
      </c>
      <c r="FF21" s="53">
        <f t="shared" si="57"/>
        <v>0</v>
      </c>
      <c r="FG21" s="53">
        <f t="shared" si="58"/>
        <v>0</v>
      </c>
      <c r="FH21" s="53">
        <f t="shared" si="59"/>
        <v>0</v>
      </c>
      <c r="FI21" s="53">
        <f t="shared" si="60"/>
        <v>0</v>
      </c>
      <c r="FJ21" s="53">
        <f t="shared" si="61"/>
        <v>0</v>
      </c>
      <c r="FK21" s="133">
        <f t="shared" si="62"/>
        <v>0</v>
      </c>
      <c r="FL21" s="198">
        <f t="shared" si="18"/>
        <v>-6E-10</v>
      </c>
      <c r="FO21" s="135"/>
      <c r="FP21" s="282" t="s">
        <v>54</v>
      </c>
      <c r="FQ21" s="283">
        <v>4</v>
      </c>
      <c r="FR21" s="156">
        <f>GF11+7</f>
        <v>43892</v>
      </c>
      <c r="FS21" s="157">
        <f>GG11+7</f>
        <v>44004</v>
      </c>
      <c r="FT21" s="158" t="s">
        <v>54</v>
      </c>
      <c r="FU21" s="159">
        <v>19</v>
      </c>
      <c r="FV21" s="160"/>
      <c r="FW21" s="282" t="s">
        <v>54</v>
      </c>
      <c r="FX21" s="283">
        <v>5</v>
      </c>
      <c r="FY21" s="156">
        <f>FR21+7</f>
        <v>43899</v>
      </c>
      <c r="FZ21" s="157">
        <f>FS21+7</f>
        <v>44011</v>
      </c>
      <c r="GA21" s="158" t="s">
        <v>54</v>
      </c>
      <c r="GB21" s="159" t="s">
        <v>56</v>
      </c>
      <c r="GC21" s="161"/>
      <c r="GD21" s="154" t="s">
        <v>54</v>
      </c>
      <c r="GE21" s="155" t="s">
        <v>57</v>
      </c>
      <c r="GF21" s="156">
        <f>FY21+7</f>
        <v>43906</v>
      </c>
      <c r="GG21" s="157">
        <f>FZ21+91</f>
        <v>44102</v>
      </c>
      <c r="GH21" s="158" t="s">
        <v>54</v>
      </c>
      <c r="GI21" s="159" t="s">
        <v>58</v>
      </c>
      <c r="GJ21" s="162"/>
      <c r="GL21" s="162"/>
      <c r="GM21" s="275">
        <v>75</v>
      </c>
      <c r="GN21" s="276" t="s">
        <v>290</v>
      </c>
      <c r="GO21" s="274" t="s">
        <v>290</v>
      </c>
    </row>
    <row r="22" spans="1:197" ht="12" customHeight="1" thickBot="1">
      <c r="A22">
        <v>12</v>
      </c>
      <c r="B22" s="189" t="s">
        <v>341</v>
      </c>
      <c r="C22" s="192"/>
      <c r="D22" s="193"/>
      <c r="E22" s="192"/>
      <c r="F22" s="193"/>
      <c r="G22" s="192"/>
      <c r="H22" s="193"/>
      <c r="I22" s="192"/>
      <c r="J22" s="193"/>
      <c r="K22" s="192"/>
      <c r="L22" s="193"/>
      <c r="M22" s="192"/>
      <c r="N22" s="193"/>
      <c r="O22" s="192"/>
      <c r="P22" s="193"/>
      <c r="Q22" s="192"/>
      <c r="R22" s="193"/>
      <c r="S22" s="192"/>
      <c r="T22" s="193"/>
      <c r="U22" s="192"/>
      <c r="V22" s="193"/>
      <c r="W22" s="192"/>
      <c r="X22" s="193"/>
      <c r="Y22" s="191"/>
      <c r="Z22" s="196"/>
      <c r="AA22" s="192"/>
      <c r="AB22" s="193"/>
      <c r="AC22" s="192"/>
      <c r="AD22" s="193"/>
      <c r="AE22" s="192"/>
      <c r="AF22" s="193"/>
      <c r="AG22" s="192"/>
      <c r="AH22" s="193"/>
      <c r="AI22" s="55"/>
      <c r="AJ22" s="56"/>
      <c r="AK22" s="55"/>
      <c r="AL22" s="56"/>
      <c r="AM22" s="55"/>
      <c r="AN22" s="56"/>
      <c r="AO22" s="55"/>
      <c r="AP22" s="56"/>
      <c r="AQ22" s="55"/>
      <c r="AR22" s="56"/>
      <c r="AS22" s="55"/>
      <c r="AT22" s="56"/>
      <c r="AU22" s="55"/>
      <c r="AV22" s="56"/>
      <c r="AW22" s="55"/>
      <c r="AX22" s="57"/>
      <c r="AY22" s="55"/>
      <c r="AZ22" s="57"/>
      <c r="BA22" s="55"/>
      <c r="BB22" s="57"/>
      <c r="BC22" s="55"/>
      <c r="BD22" s="57"/>
      <c r="BE22" s="55"/>
      <c r="BF22" s="57"/>
      <c r="BG22" s="55"/>
      <c r="BH22" s="57"/>
      <c r="BI22" s="55"/>
      <c r="BJ22" s="57"/>
      <c r="BK22" s="26">
        <f t="shared" si="19"/>
        <v>0</v>
      </c>
      <c r="BL22" s="12"/>
      <c r="BM22" s="12">
        <f t="shared" si="19"/>
        <v>0</v>
      </c>
      <c r="BN22" s="12"/>
      <c r="BO22" s="12">
        <f t="shared" si="0"/>
        <v>0</v>
      </c>
      <c r="BP22" s="12"/>
      <c r="BQ22" s="12">
        <f t="shared" si="20"/>
        <v>0</v>
      </c>
      <c r="BR22" s="12"/>
      <c r="BS22" s="12">
        <f t="shared" si="21"/>
        <v>0</v>
      </c>
      <c r="BT22" s="12"/>
      <c r="BU22" s="12">
        <f t="shared" si="1"/>
        <v>0</v>
      </c>
      <c r="BV22" s="12"/>
      <c r="BW22" s="12">
        <f t="shared" si="22"/>
        <v>0</v>
      </c>
      <c r="BX22" s="12"/>
      <c r="BY22" s="12">
        <f t="shared" si="23"/>
        <v>0</v>
      </c>
      <c r="BZ22" s="12"/>
      <c r="CA22" s="12">
        <f t="shared" si="2"/>
        <v>0</v>
      </c>
      <c r="CB22" s="12"/>
      <c r="CC22" s="12">
        <f t="shared" si="24"/>
        <v>0</v>
      </c>
      <c r="CD22" s="12"/>
      <c r="CE22" s="12">
        <f t="shared" si="25"/>
        <v>0</v>
      </c>
      <c r="CF22" s="12"/>
      <c r="CG22" s="12">
        <f t="shared" si="3"/>
        <v>0</v>
      </c>
      <c r="CH22" s="12"/>
      <c r="CI22" s="12">
        <f t="shared" si="26"/>
        <v>0</v>
      </c>
      <c r="CJ22" s="12"/>
      <c r="CK22" s="12">
        <f t="shared" si="27"/>
        <v>0</v>
      </c>
      <c r="CL22" s="12"/>
      <c r="CM22" s="12">
        <f t="shared" si="4"/>
        <v>0</v>
      </c>
      <c r="CN22" s="12"/>
      <c r="CO22" s="12">
        <f t="shared" si="28"/>
        <v>0</v>
      </c>
      <c r="CP22" s="12"/>
      <c r="CQ22" s="12">
        <f t="shared" si="29"/>
        <v>0</v>
      </c>
      <c r="CR22" s="12"/>
      <c r="CS22" s="12">
        <f t="shared" si="5"/>
        <v>0</v>
      </c>
      <c r="CT22" s="12"/>
      <c r="CU22" s="12">
        <f t="shared" si="30"/>
        <v>0</v>
      </c>
      <c r="CV22" s="12"/>
      <c r="CW22" s="12">
        <f t="shared" si="31"/>
        <v>0</v>
      </c>
      <c r="CX22" s="12"/>
      <c r="CY22" s="12">
        <f t="shared" si="6"/>
        <v>0</v>
      </c>
      <c r="CZ22" s="12"/>
      <c r="DA22" s="12">
        <f t="shared" si="32"/>
        <v>0</v>
      </c>
      <c r="DB22" s="12"/>
      <c r="DC22" s="12">
        <f t="shared" si="33"/>
        <v>0</v>
      </c>
      <c r="DD22" s="12"/>
      <c r="DE22" s="12">
        <f t="shared" si="7"/>
        <v>0</v>
      </c>
      <c r="DF22" s="27"/>
      <c r="DG22" s="51">
        <f t="shared" si="8"/>
        <v>5</v>
      </c>
      <c r="DH22" s="60" t="str">
        <f t="shared" si="34"/>
        <v>OTAC'S</v>
      </c>
      <c r="DI22" s="70">
        <f t="shared" si="35"/>
        <v>1.2E-09</v>
      </c>
      <c r="DJ22" s="61">
        <f t="shared" si="9"/>
        <v>0</v>
      </c>
      <c r="DK22" s="61">
        <f t="shared" si="9"/>
        <v>0</v>
      </c>
      <c r="DL22" s="61">
        <f t="shared" si="9"/>
        <v>0</v>
      </c>
      <c r="DM22" s="61">
        <f t="shared" si="9"/>
        <v>0</v>
      </c>
      <c r="DN22" s="61">
        <f t="shared" si="9"/>
        <v>0</v>
      </c>
      <c r="DO22" s="61">
        <f t="shared" si="10"/>
        <v>0</v>
      </c>
      <c r="DP22" s="61">
        <f t="shared" si="36"/>
        <v>0</v>
      </c>
      <c r="DQ22" s="46">
        <f t="shared" si="11"/>
        <v>0</v>
      </c>
      <c r="DR22" s="46">
        <f t="shared" si="12"/>
        <v>0</v>
      </c>
      <c r="DS22" s="46">
        <f t="shared" si="13"/>
        <v>0</v>
      </c>
      <c r="DT22" s="46">
        <f t="shared" si="14"/>
        <v>0</v>
      </c>
      <c r="DU22" s="46">
        <f t="shared" si="15"/>
        <v>0</v>
      </c>
      <c r="DV22" s="46">
        <f t="shared" si="15"/>
        <v>0</v>
      </c>
      <c r="DW22" s="46">
        <f t="shared" si="16"/>
        <v>0</v>
      </c>
      <c r="DX22" s="68">
        <f t="shared" si="37"/>
        <v>0</v>
      </c>
      <c r="DY22" s="53">
        <f>Y8</f>
        <v>0</v>
      </c>
      <c r="DZ22" s="53">
        <f>Y7</f>
        <v>0</v>
      </c>
      <c r="EA22" s="53">
        <f>Y6</f>
        <v>0</v>
      </c>
      <c r="EB22" s="53">
        <f>Y5</f>
        <v>0</v>
      </c>
      <c r="EC22" s="53">
        <f>Y4</f>
        <v>0</v>
      </c>
      <c r="ED22" s="53">
        <f>Y3</f>
        <v>0</v>
      </c>
      <c r="EE22" s="53">
        <f t="shared" si="17"/>
        <v>0</v>
      </c>
      <c r="EF22" s="69">
        <f t="shared" si="38"/>
        <v>0</v>
      </c>
      <c r="EH22" s="28"/>
      <c r="EI22" s="30"/>
      <c r="EJ22" s="30"/>
      <c r="EK22" s="30"/>
      <c r="EL22" s="278">
        <v>12</v>
      </c>
      <c r="EM22" s="209" t="str">
        <f t="shared" si="65"/>
        <v>D.TEAM</v>
      </c>
      <c r="EN22" s="210">
        <f t="shared" si="39"/>
        <v>5E-10</v>
      </c>
      <c r="EO22" s="211">
        <f t="shared" si="40"/>
        <v>0</v>
      </c>
      <c r="EP22" s="211">
        <f t="shared" si="41"/>
        <v>0</v>
      </c>
      <c r="EQ22" s="211">
        <f t="shared" si="42"/>
        <v>0</v>
      </c>
      <c r="ER22" s="211">
        <f t="shared" si="43"/>
        <v>0</v>
      </c>
      <c r="ES22" s="212">
        <f t="shared" si="44"/>
        <v>0</v>
      </c>
      <c r="ET22" s="212">
        <f t="shared" si="45"/>
        <v>0</v>
      </c>
      <c r="EU22" s="213">
        <f t="shared" si="46"/>
        <v>0</v>
      </c>
      <c r="EV22" s="214">
        <f t="shared" si="47"/>
        <v>0</v>
      </c>
      <c r="EW22" s="211">
        <f t="shared" si="48"/>
        <v>0</v>
      </c>
      <c r="EX22" s="211">
        <f t="shared" si="49"/>
        <v>0</v>
      </c>
      <c r="EY22" s="211">
        <f t="shared" si="50"/>
        <v>0</v>
      </c>
      <c r="EZ22" s="211">
        <f t="shared" si="51"/>
        <v>0</v>
      </c>
      <c r="FA22" s="211">
        <f t="shared" si="52"/>
        <v>0</v>
      </c>
      <c r="FB22" s="211">
        <f t="shared" si="53"/>
        <v>0</v>
      </c>
      <c r="FC22" s="215">
        <f t="shared" si="54"/>
        <v>0</v>
      </c>
      <c r="FD22" s="214">
        <f t="shared" si="55"/>
        <v>0</v>
      </c>
      <c r="FE22" s="211">
        <f t="shared" si="56"/>
        <v>0</v>
      </c>
      <c r="FF22" s="211">
        <f t="shared" si="57"/>
        <v>0</v>
      </c>
      <c r="FG22" s="211">
        <f t="shared" si="58"/>
        <v>0</v>
      </c>
      <c r="FH22" s="211">
        <f t="shared" si="59"/>
        <v>0</v>
      </c>
      <c r="FI22" s="211">
        <f t="shared" si="60"/>
        <v>0</v>
      </c>
      <c r="FJ22" s="211">
        <f t="shared" si="61"/>
        <v>0</v>
      </c>
      <c r="FK22" s="215">
        <f t="shared" si="62"/>
        <v>0</v>
      </c>
      <c r="FL22" s="216">
        <f t="shared" si="18"/>
        <v>-5E-10</v>
      </c>
      <c r="FO22" s="135"/>
      <c r="FP22" s="292"/>
      <c r="FQ22" s="292"/>
      <c r="FR22" s="293" t="str">
        <f>GO35</f>
        <v>BOTOFUMEIRO</v>
      </c>
      <c r="FS22" s="294" t="str">
        <f>GO36</f>
        <v>PEÑAROL</v>
      </c>
      <c r="FT22" s="164"/>
      <c r="FU22" s="164"/>
      <c r="FV22" s="165"/>
      <c r="FW22" s="292"/>
      <c r="FX22" s="292"/>
      <c r="FY22" s="293" t="str">
        <f>GN32</f>
        <v>ICK</v>
      </c>
      <c r="FZ22" s="294" t="str">
        <f>GN31</f>
        <v>NÀSTIC</v>
      </c>
      <c r="GA22" s="164"/>
      <c r="GB22" s="164"/>
      <c r="GC22" s="165"/>
      <c r="GD22" s="292"/>
      <c r="GE22" s="292"/>
      <c r="GF22" s="293" t="str">
        <f>GO34</f>
        <v>OURAL'S</v>
      </c>
      <c r="GG22" s="294" t="str">
        <f>GO35</f>
        <v>BOTOFUMEIRO</v>
      </c>
      <c r="GH22" s="164"/>
      <c r="GI22" s="164"/>
      <c r="GJ22" s="172"/>
      <c r="GL22" s="173"/>
      <c r="GM22" s="275">
        <v>28</v>
      </c>
      <c r="GN22" s="276" t="s">
        <v>288</v>
      </c>
      <c r="GO22" s="274" t="s">
        <v>288</v>
      </c>
    </row>
    <row r="23" spans="1:197" ht="12" customHeight="1" thickBot="1">
      <c r="A23">
        <v>13</v>
      </c>
      <c r="B23" s="189" t="s">
        <v>329</v>
      </c>
      <c r="C23" s="310"/>
      <c r="D23" s="311"/>
      <c r="E23" s="310"/>
      <c r="F23" s="311"/>
      <c r="G23" s="310"/>
      <c r="H23" s="311"/>
      <c r="I23" s="310"/>
      <c r="J23" s="311"/>
      <c r="K23" s="310"/>
      <c r="L23" s="311"/>
      <c r="M23" s="310"/>
      <c r="N23" s="311"/>
      <c r="O23" s="310"/>
      <c r="P23" s="311"/>
      <c r="Q23" s="310"/>
      <c r="R23" s="311"/>
      <c r="S23" s="310"/>
      <c r="T23" s="311"/>
      <c r="U23" s="310"/>
      <c r="V23" s="311"/>
      <c r="W23" s="310"/>
      <c r="X23" s="311"/>
      <c r="Y23" s="310"/>
      <c r="Z23" s="311"/>
      <c r="AA23" s="191"/>
      <c r="AB23" s="196"/>
      <c r="AC23" s="310"/>
      <c r="AD23" s="311"/>
      <c r="AE23" s="310"/>
      <c r="AF23" s="311"/>
      <c r="AG23" s="310"/>
      <c r="AH23" s="311"/>
      <c r="AI23" s="7"/>
      <c r="AJ23" s="8"/>
      <c r="AK23" s="4"/>
      <c r="AL23" s="5"/>
      <c r="AM23" s="4"/>
      <c r="AN23" s="5"/>
      <c r="AO23" s="4"/>
      <c r="AP23" s="5"/>
      <c r="AQ23" s="4"/>
      <c r="AR23" s="5"/>
      <c r="AS23" s="4"/>
      <c r="AT23" s="5"/>
      <c r="AU23" s="4"/>
      <c r="AV23" s="5"/>
      <c r="AW23" s="4"/>
      <c r="AX23" s="6"/>
      <c r="AY23" s="4"/>
      <c r="AZ23" s="6"/>
      <c r="BA23" s="4"/>
      <c r="BB23" s="6"/>
      <c r="BC23" s="4"/>
      <c r="BD23" s="6"/>
      <c r="BE23" s="4"/>
      <c r="BF23" s="6"/>
      <c r="BG23" s="4"/>
      <c r="BH23" s="6"/>
      <c r="BI23" s="4"/>
      <c r="BJ23" s="6"/>
      <c r="BK23" s="26">
        <f t="shared" si="19"/>
        <v>0</v>
      </c>
      <c r="BL23" s="12"/>
      <c r="BM23" s="12">
        <f t="shared" si="19"/>
        <v>0</v>
      </c>
      <c r="BN23" s="12"/>
      <c r="BO23" s="12">
        <f t="shared" si="0"/>
        <v>0</v>
      </c>
      <c r="BP23" s="12"/>
      <c r="BQ23" s="12">
        <f t="shared" si="20"/>
        <v>0</v>
      </c>
      <c r="BR23" s="12"/>
      <c r="BS23" s="12">
        <f t="shared" si="21"/>
        <v>0</v>
      </c>
      <c r="BT23" s="12"/>
      <c r="BU23" s="12">
        <f t="shared" si="1"/>
        <v>0</v>
      </c>
      <c r="BV23" s="12"/>
      <c r="BW23" s="12">
        <f t="shared" si="22"/>
        <v>0</v>
      </c>
      <c r="BX23" s="12"/>
      <c r="BY23" s="12">
        <f t="shared" si="23"/>
        <v>0</v>
      </c>
      <c r="BZ23" s="12"/>
      <c r="CA23" s="12">
        <f t="shared" si="2"/>
        <v>0</v>
      </c>
      <c r="CB23" s="12"/>
      <c r="CC23" s="12">
        <f t="shared" si="24"/>
        <v>0</v>
      </c>
      <c r="CD23" s="12"/>
      <c r="CE23" s="12">
        <f t="shared" si="25"/>
        <v>0</v>
      </c>
      <c r="CF23" s="12"/>
      <c r="CG23" s="12">
        <f t="shared" si="3"/>
        <v>0</v>
      </c>
      <c r="CH23" s="12"/>
      <c r="CI23" s="12">
        <f t="shared" si="26"/>
        <v>0</v>
      </c>
      <c r="CJ23" s="12"/>
      <c r="CK23" s="12">
        <f t="shared" si="27"/>
        <v>0</v>
      </c>
      <c r="CL23" s="12"/>
      <c r="CM23" s="12">
        <f t="shared" si="4"/>
        <v>0</v>
      </c>
      <c r="CN23" s="12"/>
      <c r="CO23" s="12">
        <f t="shared" si="28"/>
        <v>0</v>
      </c>
      <c r="CP23" s="12"/>
      <c r="CQ23" s="12">
        <f t="shared" si="29"/>
        <v>0</v>
      </c>
      <c r="CR23" s="12"/>
      <c r="CS23" s="12">
        <f t="shared" si="5"/>
        <v>0</v>
      </c>
      <c r="CT23" s="12"/>
      <c r="CU23" s="12">
        <f t="shared" si="30"/>
        <v>0</v>
      </c>
      <c r="CV23" s="12"/>
      <c r="CW23" s="12">
        <f t="shared" si="31"/>
        <v>0</v>
      </c>
      <c r="CX23" s="12"/>
      <c r="CY23" s="12">
        <f t="shared" si="6"/>
        <v>0</v>
      </c>
      <c r="CZ23" s="12"/>
      <c r="DA23" s="12">
        <f t="shared" si="32"/>
        <v>0</v>
      </c>
      <c r="DB23" s="12"/>
      <c r="DC23" s="12">
        <f t="shared" si="33"/>
        <v>0</v>
      </c>
      <c r="DD23" s="12"/>
      <c r="DE23" s="12">
        <f t="shared" si="7"/>
        <v>0</v>
      </c>
      <c r="DF23" s="27"/>
      <c r="DG23" s="51">
        <f t="shared" si="8"/>
        <v>4</v>
      </c>
      <c r="DH23" s="60" t="str">
        <f t="shared" si="34"/>
        <v>OURAL'S</v>
      </c>
      <c r="DI23" s="70">
        <f t="shared" si="35"/>
        <v>1.3E-09</v>
      </c>
      <c r="DJ23" s="61">
        <f t="shared" si="9"/>
        <v>0</v>
      </c>
      <c r="DK23" s="61">
        <f t="shared" si="9"/>
        <v>0</v>
      </c>
      <c r="DL23" s="61">
        <f t="shared" si="9"/>
        <v>0</v>
      </c>
      <c r="DM23" s="61">
        <f t="shared" si="9"/>
        <v>0</v>
      </c>
      <c r="DN23" s="61">
        <f t="shared" si="9"/>
        <v>0</v>
      </c>
      <c r="DO23" s="61">
        <f t="shared" si="10"/>
        <v>0</v>
      </c>
      <c r="DP23" s="61">
        <f t="shared" si="36"/>
        <v>0</v>
      </c>
      <c r="DQ23" s="46">
        <f t="shared" si="11"/>
        <v>0</v>
      </c>
      <c r="DR23" s="46">
        <f t="shared" si="12"/>
        <v>0</v>
      </c>
      <c r="DS23" s="46">
        <f t="shared" si="13"/>
        <v>0</v>
      </c>
      <c r="DT23" s="46">
        <f t="shared" si="14"/>
        <v>0</v>
      </c>
      <c r="DU23" s="46">
        <f t="shared" si="15"/>
        <v>0</v>
      </c>
      <c r="DV23" s="46">
        <f t="shared" si="15"/>
        <v>0</v>
      </c>
      <c r="DW23" s="46">
        <f t="shared" si="16"/>
        <v>0</v>
      </c>
      <c r="DX23" s="68">
        <f t="shared" si="37"/>
        <v>0</v>
      </c>
      <c r="DY23" s="53">
        <f>AA8</f>
        <v>0</v>
      </c>
      <c r="DZ23" s="53">
        <f>AA7</f>
        <v>0</v>
      </c>
      <c r="EA23" s="53">
        <f>AA6</f>
        <v>0</v>
      </c>
      <c r="EB23" s="53">
        <f>AA5</f>
        <v>0</v>
      </c>
      <c r="EC23" s="53">
        <f>AA4</f>
        <v>0</v>
      </c>
      <c r="ED23" s="53">
        <f>AA3</f>
        <v>0</v>
      </c>
      <c r="EE23" s="53">
        <f t="shared" si="17"/>
        <v>0</v>
      </c>
      <c r="EF23" s="69">
        <f t="shared" si="38"/>
        <v>0</v>
      </c>
      <c r="EH23" s="28"/>
      <c r="EI23" s="30"/>
      <c r="EJ23" s="30"/>
      <c r="EK23" s="30"/>
      <c r="EL23" s="278">
        <v>13</v>
      </c>
      <c r="EM23" s="58" t="str">
        <f t="shared" si="65"/>
        <v>COMTAL</v>
      </c>
      <c r="EN23" s="70">
        <f t="shared" si="39"/>
        <v>4E-10</v>
      </c>
      <c r="EO23" s="124">
        <f t="shared" si="40"/>
        <v>0</v>
      </c>
      <c r="EP23" s="124">
        <f t="shared" si="41"/>
        <v>0</v>
      </c>
      <c r="EQ23" s="124">
        <f t="shared" si="42"/>
        <v>0</v>
      </c>
      <c r="ER23" s="124">
        <f t="shared" si="43"/>
        <v>0</v>
      </c>
      <c r="ES23" s="59">
        <f t="shared" si="44"/>
        <v>0</v>
      </c>
      <c r="ET23" s="59">
        <f t="shared" si="45"/>
        <v>0</v>
      </c>
      <c r="EU23" s="199">
        <f t="shared" si="46"/>
        <v>0</v>
      </c>
      <c r="EV23" s="126">
        <f t="shared" si="47"/>
        <v>0</v>
      </c>
      <c r="EW23" s="50">
        <f t="shared" si="48"/>
        <v>0</v>
      </c>
      <c r="EX23" s="50">
        <f t="shared" si="49"/>
        <v>0</v>
      </c>
      <c r="EY23" s="50">
        <f t="shared" si="50"/>
        <v>0</v>
      </c>
      <c r="EZ23" s="50">
        <f t="shared" si="51"/>
        <v>0</v>
      </c>
      <c r="FA23" s="50">
        <f t="shared" si="52"/>
        <v>0</v>
      </c>
      <c r="FB23" s="50">
        <f t="shared" si="53"/>
        <v>0</v>
      </c>
      <c r="FC23" s="127">
        <f t="shared" si="54"/>
        <v>0</v>
      </c>
      <c r="FD23" s="130">
        <f t="shared" si="55"/>
        <v>0</v>
      </c>
      <c r="FE23" s="52">
        <f t="shared" si="56"/>
        <v>0</v>
      </c>
      <c r="FF23" s="52">
        <f t="shared" si="57"/>
        <v>0</v>
      </c>
      <c r="FG23" s="52">
        <f t="shared" si="58"/>
        <v>0</v>
      </c>
      <c r="FH23" s="52">
        <f t="shared" si="59"/>
        <v>0</v>
      </c>
      <c r="FI23" s="52">
        <f t="shared" si="60"/>
        <v>0</v>
      </c>
      <c r="FJ23" s="52">
        <f t="shared" si="61"/>
        <v>0</v>
      </c>
      <c r="FK23" s="131">
        <f t="shared" si="62"/>
        <v>0</v>
      </c>
      <c r="FL23" s="197">
        <f t="shared" si="18"/>
        <v>-4E-10</v>
      </c>
      <c r="FO23" s="135"/>
      <c r="FP23" s="295"/>
      <c r="FQ23" s="295"/>
      <c r="FR23" s="296" t="str">
        <f>GO34</f>
        <v>OURAL'S</v>
      </c>
      <c r="FS23" s="297" t="str">
        <f>GO37</f>
        <v>HURACÀ</v>
      </c>
      <c r="FT23" s="298"/>
      <c r="FU23" s="298"/>
      <c r="FV23" s="168"/>
      <c r="FW23" s="295"/>
      <c r="FX23" s="295"/>
      <c r="FY23" s="293" t="str">
        <f>GN33</f>
        <v>EMPÚRIES</v>
      </c>
      <c r="FZ23" s="297" t="str">
        <f>GN30</f>
        <v>BRASILIA</v>
      </c>
      <c r="GA23" s="298"/>
      <c r="GB23" s="298"/>
      <c r="GC23" s="168"/>
      <c r="GD23" s="295"/>
      <c r="GE23" s="295"/>
      <c r="GF23" s="293" t="str">
        <f>GO33</f>
        <v>RAPUCO</v>
      </c>
      <c r="GG23" s="294" t="str">
        <f>GO36</f>
        <v>PEÑAROL</v>
      </c>
      <c r="GH23" s="298"/>
      <c r="GI23" s="298"/>
      <c r="GJ23" s="174"/>
      <c r="GL23" s="174"/>
      <c r="GM23" s="275">
        <v>99</v>
      </c>
      <c r="GN23" s="276" t="s">
        <v>40</v>
      </c>
      <c r="GO23" s="274" t="s">
        <v>40</v>
      </c>
    </row>
    <row r="24" spans="1:197" ht="12" customHeight="1" thickBot="1">
      <c r="A24">
        <v>14</v>
      </c>
      <c r="B24" s="189" t="s">
        <v>33</v>
      </c>
      <c r="C24" s="192"/>
      <c r="D24" s="193"/>
      <c r="E24" s="192"/>
      <c r="F24" s="193"/>
      <c r="G24" s="192"/>
      <c r="H24" s="193"/>
      <c r="I24" s="192"/>
      <c r="J24" s="193"/>
      <c r="K24" s="192"/>
      <c r="L24" s="193"/>
      <c r="M24" s="192"/>
      <c r="N24" s="193"/>
      <c r="O24" s="192"/>
      <c r="P24" s="193"/>
      <c r="Q24" s="192"/>
      <c r="R24" s="193"/>
      <c r="S24" s="192"/>
      <c r="T24" s="193"/>
      <c r="U24" s="192"/>
      <c r="V24" s="193"/>
      <c r="W24" s="192"/>
      <c r="X24" s="193"/>
      <c r="Y24" s="192"/>
      <c r="Z24" s="193"/>
      <c r="AA24" s="192"/>
      <c r="AB24" s="193"/>
      <c r="AC24" s="191"/>
      <c r="AD24" s="196"/>
      <c r="AE24" s="192"/>
      <c r="AF24" s="193"/>
      <c r="AG24" s="192"/>
      <c r="AH24" s="193"/>
      <c r="AI24" s="55"/>
      <c r="AJ24" s="56"/>
      <c r="AK24" s="55"/>
      <c r="AL24" s="56"/>
      <c r="AM24" s="55"/>
      <c r="AN24" s="56"/>
      <c r="AO24" s="55"/>
      <c r="AP24" s="56"/>
      <c r="AQ24" s="55"/>
      <c r="AR24" s="56"/>
      <c r="AS24" s="55"/>
      <c r="AT24" s="56"/>
      <c r="AU24" s="55"/>
      <c r="AV24" s="56"/>
      <c r="AW24" s="55"/>
      <c r="AX24" s="57"/>
      <c r="AY24" s="55"/>
      <c r="AZ24" s="57"/>
      <c r="BA24" s="55"/>
      <c r="BB24" s="57"/>
      <c r="BC24" s="55"/>
      <c r="BD24" s="57"/>
      <c r="BE24" s="55"/>
      <c r="BF24" s="57"/>
      <c r="BG24" s="55"/>
      <c r="BH24" s="57"/>
      <c r="BI24" s="55"/>
      <c r="BJ24" s="57"/>
      <c r="BK24" s="26">
        <f t="shared" si="19"/>
        <v>0</v>
      </c>
      <c r="BL24" s="12"/>
      <c r="BM24" s="12">
        <f t="shared" si="19"/>
        <v>0</v>
      </c>
      <c r="BN24" s="12"/>
      <c r="BO24" s="12">
        <f t="shared" si="0"/>
        <v>0</v>
      </c>
      <c r="BP24" s="12"/>
      <c r="BQ24" s="12">
        <f t="shared" si="20"/>
        <v>0</v>
      </c>
      <c r="BR24" s="12"/>
      <c r="BS24" s="12">
        <f t="shared" si="21"/>
        <v>0</v>
      </c>
      <c r="BT24" s="12"/>
      <c r="BU24" s="12">
        <f t="shared" si="1"/>
        <v>0</v>
      </c>
      <c r="BV24" s="12"/>
      <c r="BW24" s="12">
        <f t="shared" si="22"/>
        <v>0</v>
      </c>
      <c r="BX24" s="12"/>
      <c r="BY24" s="12">
        <f t="shared" si="23"/>
        <v>0</v>
      </c>
      <c r="BZ24" s="12"/>
      <c r="CA24" s="12">
        <f t="shared" si="2"/>
        <v>0</v>
      </c>
      <c r="CB24" s="12"/>
      <c r="CC24" s="12">
        <f t="shared" si="24"/>
        <v>0</v>
      </c>
      <c r="CD24" s="12"/>
      <c r="CE24" s="12">
        <f t="shared" si="25"/>
        <v>0</v>
      </c>
      <c r="CF24" s="12"/>
      <c r="CG24" s="12">
        <f t="shared" si="3"/>
        <v>0</v>
      </c>
      <c r="CH24" s="12"/>
      <c r="CI24" s="12">
        <f t="shared" si="26"/>
        <v>0</v>
      </c>
      <c r="CJ24" s="12"/>
      <c r="CK24" s="12">
        <f t="shared" si="27"/>
        <v>0</v>
      </c>
      <c r="CL24" s="12"/>
      <c r="CM24" s="12">
        <f t="shared" si="4"/>
        <v>0</v>
      </c>
      <c r="CN24" s="12"/>
      <c r="CO24" s="12">
        <f t="shared" si="28"/>
        <v>0</v>
      </c>
      <c r="CP24" s="12"/>
      <c r="CQ24" s="12">
        <f t="shared" si="29"/>
        <v>0</v>
      </c>
      <c r="CR24" s="12"/>
      <c r="CS24" s="12">
        <f t="shared" si="5"/>
        <v>0</v>
      </c>
      <c r="CT24" s="12"/>
      <c r="CU24" s="12">
        <f t="shared" si="30"/>
        <v>0</v>
      </c>
      <c r="CV24" s="12"/>
      <c r="CW24" s="12">
        <f t="shared" si="31"/>
        <v>0</v>
      </c>
      <c r="CX24" s="12"/>
      <c r="CY24" s="12">
        <f t="shared" si="6"/>
        <v>0</v>
      </c>
      <c r="CZ24" s="12"/>
      <c r="DA24" s="12">
        <f t="shared" si="32"/>
        <v>0</v>
      </c>
      <c r="DB24" s="12"/>
      <c r="DC24" s="12">
        <f t="shared" si="33"/>
        <v>0</v>
      </c>
      <c r="DD24" s="12"/>
      <c r="DE24" s="12">
        <f t="shared" si="7"/>
        <v>0</v>
      </c>
      <c r="DF24" s="27"/>
      <c r="DG24" s="51">
        <f t="shared" si="8"/>
        <v>3</v>
      </c>
      <c r="DH24" s="60" t="str">
        <f t="shared" si="34"/>
        <v>PALLEJÀ</v>
      </c>
      <c r="DI24" s="70">
        <f t="shared" si="35"/>
        <v>1.4E-09</v>
      </c>
      <c r="DJ24" s="61">
        <f t="shared" si="9"/>
        <v>0</v>
      </c>
      <c r="DK24" s="61">
        <f t="shared" si="9"/>
        <v>0</v>
      </c>
      <c r="DL24" s="61">
        <f t="shared" si="9"/>
        <v>0</v>
      </c>
      <c r="DM24" s="61">
        <f t="shared" si="9"/>
        <v>0</v>
      </c>
      <c r="DN24" s="61">
        <f t="shared" si="9"/>
        <v>0</v>
      </c>
      <c r="DO24" s="61">
        <f t="shared" si="10"/>
        <v>0</v>
      </c>
      <c r="DP24" s="61">
        <f t="shared" si="36"/>
        <v>0</v>
      </c>
      <c r="DQ24" s="46">
        <f t="shared" si="11"/>
        <v>0</v>
      </c>
      <c r="DR24" s="46">
        <f t="shared" si="12"/>
        <v>0</v>
      </c>
      <c r="DS24" s="46">
        <f t="shared" si="13"/>
        <v>0</v>
      </c>
      <c r="DT24" s="46">
        <f t="shared" si="14"/>
        <v>0</v>
      </c>
      <c r="DU24" s="46">
        <f t="shared" si="15"/>
        <v>0</v>
      </c>
      <c r="DV24" s="46">
        <f t="shared" si="15"/>
        <v>0</v>
      </c>
      <c r="DW24" s="46">
        <f t="shared" si="16"/>
        <v>0</v>
      </c>
      <c r="DX24" s="68">
        <f t="shared" si="37"/>
        <v>0</v>
      </c>
      <c r="DY24" s="53">
        <f>AC8</f>
        <v>0</v>
      </c>
      <c r="DZ24" s="53">
        <f>AC7</f>
        <v>0</v>
      </c>
      <c r="EA24" s="53">
        <f>AC6</f>
        <v>0</v>
      </c>
      <c r="EB24" s="53">
        <f>AC5</f>
        <v>0</v>
      </c>
      <c r="EC24" s="53">
        <f>AC4</f>
        <v>0</v>
      </c>
      <c r="ED24" s="53">
        <f>AC3</f>
        <v>0</v>
      </c>
      <c r="EE24" s="53">
        <f t="shared" si="17"/>
        <v>0</v>
      </c>
      <c r="EF24" s="69">
        <f t="shared" si="38"/>
        <v>0</v>
      </c>
      <c r="EH24" s="28"/>
      <c r="EI24" s="30"/>
      <c r="EJ24" s="30"/>
      <c r="EK24" s="30"/>
      <c r="EL24" s="278">
        <v>14</v>
      </c>
      <c r="EM24" s="217" t="str">
        <f t="shared" si="65"/>
        <v>CERETANO</v>
      </c>
      <c r="EN24" s="218">
        <f t="shared" si="39"/>
        <v>3E-10</v>
      </c>
      <c r="EO24" s="219">
        <f t="shared" si="40"/>
        <v>0</v>
      </c>
      <c r="EP24" s="219">
        <f t="shared" si="41"/>
        <v>0</v>
      </c>
      <c r="EQ24" s="219">
        <f t="shared" si="42"/>
        <v>0</v>
      </c>
      <c r="ER24" s="219">
        <f t="shared" si="43"/>
        <v>0</v>
      </c>
      <c r="ES24" s="220">
        <f t="shared" si="44"/>
        <v>0</v>
      </c>
      <c r="ET24" s="220">
        <f t="shared" si="45"/>
        <v>0</v>
      </c>
      <c r="EU24" s="221">
        <f t="shared" si="46"/>
        <v>0</v>
      </c>
      <c r="EV24" s="222">
        <f t="shared" si="47"/>
        <v>0</v>
      </c>
      <c r="EW24" s="219">
        <f t="shared" si="48"/>
        <v>0</v>
      </c>
      <c r="EX24" s="219">
        <f t="shared" si="49"/>
        <v>0</v>
      </c>
      <c r="EY24" s="219">
        <f t="shared" si="50"/>
        <v>0</v>
      </c>
      <c r="EZ24" s="219">
        <f t="shared" si="51"/>
        <v>0</v>
      </c>
      <c r="FA24" s="219">
        <f t="shared" si="52"/>
        <v>0</v>
      </c>
      <c r="FB24" s="219">
        <f t="shared" si="53"/>
        <v>0</v>
      </c>
      <c r="FC24" s="223">
        <f t="shared" si="54"/>
        <v>0</v>
      </c>
      <c r="FD24" s="222">
        <f t="shared" si="55"/>
        <v>0</v>
      </c>
      <c r="FE24" s="219">
        <f t="shared" si="56"/>
        <v>0</v>
      </c>
      <c r="FF24" s="219">
        <f t="shared" si="57"/>
        <v>0</v>
      </c>
      <c r="FG24" s="219">
        <f t="shared" si="58"/>
        <v>0</v>
      </c>
      <c r="FH24" s="219">
        <f t="shared" si="59"/>
        <v>0</v>
      </c>
      <c r="FI24" s="219">
        <f t="shared" si="60"/>
        <v>0</v>
      </c>
      <c r="FJ24" s="219">
        <f t="shared" si="61"/>
        <v>0</v>
      </c>
      <c r="FK24" s="223">
        <f t="shared" si="62"/>
        <v>0</v>
      </c>
      <c r="FL24" s="224">
        <f t="shared" si="18"/>
        <v>-3E-10</v>
      </c>
      <c r="FO24" s="135"/>
      <c r="FP24" s="295"/>
      <c r="FQ24" s="295"/>
      <c r="FR24" s="296" t="str">
        <f>GO33</f>
        <v>RAPUCO</v>
      </c>
      <c r="FS24" s="297" t="str">
        <f>GN36</f>
        <v>CERETANO</v>
      </c>
      <c r="FT24" s="298"/>
      <c r="FU24" s="298"/>
      <c r="FV24" s="168"/>
      <c r="FW24" s="295"/>
      <c r="FX24" s="295"/>
      <c r="FY24" s="293" t="str">
        <f>GN34</f>
        <v>COMTAL</v>
      </c>
      <c r="FZ24" s="297" t="str">
        <f aca="true" t="shared" si="67" ref="FZ24:FZ29">GO30</f>
        <v>EGARA</v>
      </c>
      <c r="GA24" s="298"/>
      <c r="GB24" s="298"/>
      <c r="GC24" s="168"/>
      <c r="GD24" s="295"/>
      <c r="GE24" s="295"/>
      <c r="GF24" s="293" t="str">
        <f>GO32</f>
        <v>OTAC'S</v>
      </c>
      <c r="GG24" s="294" t="str">
        <f>GO37</f>
        <v>HURACÀ</v>
      </c>
      <c r="GH24" s="298"/>
      <c r="GI24" s="298"/>
      <c r="GJ24" s="162"/>
      <c r="GL24" s="162"/>
      <c r="GM24" s="275">
        <v>39</v>
      </c>
      <c r="GN24" s="276" t="s">
        <v>289</v>
      </c>
      <c r="GO24" s="274" t="s">
        <v>289</v>
      </c>
    </row>
    <row r="25" spans="1:197" ht="12" customHeight="1" thickBot="1">
      <c r="A25">
        <v>15</v>
      </c>
      <c r="B25" s="189" t="s">
        <v>339</v>
      </c>
      <c r="C25" s="310"/>
      <c r="D25" s="311"/>
      <c r="E25" s="310"/>
      <c r="F25" s="311"/>
      <c r="G25" s="310"/>
      <c r="H25" s="311"/>
      <c r="I25" s="310"/>
      <c r="J25" s="311"/>
      <c r="K25" s="310"/>
      <c r="L25" s="311"/>
      <c r="M25" s="310"/>
      <c r="N25" s="311"/>
      <c r="O25" s="310"/>
      <c r="P25" s="311"/>
      <c r="Q25" s="310"/>
      <c r="R25" s="311"/>
      <c r="S25" s="310"/>
      <c r="T25" s="311"/>
      <c r="U25" s="310"/>
      <c r="V25" s="311"/>
      <c r="W25" s="310"/>
      <c r="X25" s="311"/>
      <c r="Y25" s="310"/>
      <c r="Z25" s="311"/>
      <c r="AA25" s="310"/>
      <c r="AB25" s="311"/>
      <c r="AC25" s="310"/>
      <c r="AD25" s="311"/>
      <c r="AE25" s="191"/>
      <c r="AF25" s="196"/>
      <c r="AG25" s="310"/>
      <c r="AH25" s="311"/>
      <c r="AI25" s="7"/>
      <c r="AJ25" s="8"/>
      <c r="AK25" s="4"/>
      <c r="AL25" s="5"/>
      <c r="AM25" s="4"/>
      <c r="AN25" s="5"/>
      <c r="AO25" s="4"/>
      <c r="AP25" s="5"/>
      <c r="AQ25" s="4"/>
      <c r="AR25" s="5"/>
      <c r="AS25" s="4"/>
      <c r="AT25" s="5"/>
      <c r="AU25" s="4"/>
      <c r="AV25" s="5"/>
      <c r="AW25" s="4"/>
      <c r="AX25" s="6"/>
      <c r="AY25" s="4"/>
      <c r="AZ25" s="6"/>
      <c r="BA25" s="4"/>
      <c r="BB25" s="6"/>
      <c r="BC25" s="4"/>
      <c r="BD25" s="6"/>
      <c r="BE25" s="4"/>
      <c r="BF25" s="6"/>
      <c r="BG25" s="4"/>
      <c r="BH25" s="6"/>
      <c r="BI25" s="4"/>
      <c r="BJ25" s="6"/>
      <c r="BK25" s="26">
        <f t="shared" si="19"/>
        <v>0</v>
      </c>
      <c r="BL25" s="12"/>
      <c r="BM25" s="12">
        <f t="shared" si="19"/>
        <v>0</v>
      </c>
      <c r="BN25" s="12"/>
      <c r="BO25" s="12">
        <f t="shared" si="0"/>
        <v>0</v>
      </c>
      <c r="BP25" s="12"/>
      <c r="BQ25" s="12">
        <f t="shared" si="20"/>
        <v>0</v>
      </c>
      <c r="BR25" s="12"/>
      <c r="BS25" s="12">
        <f t="shared" si="21"/>
        <v>0</v>
      </c>
      <c r="BT25" s="12"/>
      <c r="BU25" s="12">
        <f t="shared" si="1"/>
        <v>0</v>
      </c>
      <c r="BV25" s="12"/>
      <c r="BW25" s="12">
        <f t="shared" si="22"/>
        <v>0</v>
      </c>
      <c r="BX25" s="12"/>
      <c r="BY25" s="12">
        <f t="shared" si="23"/>
        <v>0</v>
      </c>
      <c r="BZ25" s="12"/>
      <c r="CA25" s="12">
        <f t="shared" si="2"/>
        <v>0</v>
      </c>
      <c r="CB25" s="12"/>
      <c r="CC25" s="12">
        <f t="shared" si="24"/>
        <v>0</v>
      </c>
      <c r="CD25" s="12"/>
      <c r="CE25" s="12">
        <f t="shared" si="25"/>
        <v>0</v>
      </c>
      <c r="CF25" s="12"/>
      <c r="CG25" s="12">
        <f t="shared" si="3"/>
        <v>0</v>
      </c>
      <c r="CH25" s="12"/>
      <c r="CI25" s="12">
        <f t="shared" si="26"/>
        <v>0</v>
      </c>
      <c r="CJ25" s="12"/>
      <c r="CK25" s="12">
        <f t="shared" si="27"/>
        <v>0</v>
      </c>
      <c r="CL25" s="12"/>
      <c r="CM25" s="12">
        <f t="shared" si="4"/>
        <v>0</v>
      </c>
      <c r="CN25" s="12"/>
      <c r="CO25" s="12">
        <f t="shared" si="28"/>
        <v>0</v>
      </c>
      <c r="CP25" s="12"/>
      <c r="CQ25" s="12">
        <f t="shared" si="29"/>
        <v>0</v>
      </c>
      <c r="CR25" s="12"/>
      <c r="CS25" s="12">
        <f t="shared" si="5"/>
        <v>0</v>
      </c>
      <c r="CT25" s="12"/>
      <c r="CU25" s="12">
        <f t="shared" si="30"/>
        <v>0</v>
      </c>
      <c r="CV25" s="12"/>
      <c r="CW25" s="12">
        <f t="shared" si="31"/>
        <v>0</v>
      </c>
      <c r="CX25" s="12"/>
      <c r="CY25" s="12">
        <f t="shared" si="6"/>
        <v>0</v>
      </c>
      <c r="CZ25" s="12"/>
      <c r="DA25" s="12">
        <f t="shared" si="32"/>
        <v>0</v>
      </c>
      <c r="DB25" s="12"/>
      <c r="DC25" s="12">
        <f t="shared" si="33"/>
        <v>0</v>
      </c>
      <c r="DD25" s="12"/>
      <c r="DE25" s="12">
        <f t="shared" si="7"/>
        <v>0</v>
      </c>
      <c r="DF25" s="27"/>
      <c r="DG25" s="51">
        <f t="shared" si="8"/>
        <v>2</v>
      </c>
      <c r="DH25" s="60" t="str">
        <f t="shared" si="34"/>
        <v>PEÑAROL</v>
      </c>
      <c r="DI25" s="70">
        <f t="shared" si="35"/>
        <v>1.5E-09</v>
      </c>
      <c r="DJ25" s="61">
        <f t="shared" si="9"/>
        <v>0</v>
      </c>
      <c r="DK25" s="61">
        <f t="shared" si="9"/>
        <v>0</v>
      </c>
      <c r="DL25" s="61">
        <f t="shared" si="9"/>
        <v>0</v>
      </c>
      <c r="DM25" s="61">
        <f t="shared" si="9"/>
        <v>0</v>
      </c>
      <c r="DN25" s="61">
        <f t="shared" si="9"/>
        <v>0</v>
      </c>
      <c r="DO25" s="61">
        <f t="shared" si="10"/>
        <v>0</v>
      </c>
      <c r="DP25" s="61">
        <f t="shared" si="36"/>
        <v>0</v>
      </c>
      <c r="DQ25" s="46">
        <f t="shared" si="11"/>
        <v>0</v>
      </c>
      <c r="DR25" s="46">
        <f t="shared" si="12"/>
        <v>0</v>
      </c>
      <c r="DS25" s="46">
        <f t="shared" si="13"/>
        <v>0</v>
      </c>
      <c r="DT25" s="46">
        <f t="shared" si="14"/>
        <v>0</v>
      </c>
      <c r="DU25" s="46">
        <f t="shared" si="15"/>
        <v>0</v>
      </c>
      <c r="DV25" s="46">
        <f t="shared" si="15"/>
        <v>0</v>
      </c>
      <c r="DW25" s="46">
        <f t="shared" si="16"/>
        <v>0</v>
      </c>
      <c r="DX25" s="68">
        <f t="shared" si="37"/>
        <v>0</v>
      </c>
      <c r="DY25" s="53">
        <f>AE8</f>
        <v>0</v>
      </c>
      <c r="DZ25" s="53">
        <f>AE7</f>
        <v>0</v>
      </c>
      <c r="EA25" s="53">
        <f>AE6</f>
        <v>0</v>
      </c>
      <c r="EB25" s="53">
        <f>AE5</f>
        <v>0</v>
      </c>
      <c r="EC25" s="53">
        <f>AE4</f>
        <v>0</v>
      </c>
      <c r="ED25" s="53">
        <f>AE3</f>
        <v>0</v>
      </c>
      <c r="EE25" s="53">
        <f t="shared" si="17"/>
        <v>0</v>
      </c>
      <c r="EF25" s="69">
        <f t="shared" si="38"/>
        <v>0</v>
      </c>
      <c r="EH25" s="28"/>
      <c r="EI25" s="30"/>
      <c r="EJ25" s="30"/>
      <c r="EK25" s="30"/>
      <c r="EL25" s="278">
        <v>15</v>
      </c>
      <c r="EM25" s="58" t="str">
        <f t="shared" si="65"/>
        <v>BRASILIA</v>
      </c>
      <c r="EN25" s="70">
        <f t="shared" si="39"/>
        <v>2E-10</v>
      </c>
      <c r="EO25" s="124">
        <f t="shared" si="40"/>
        <v>0</v>
      </c>
      <c r="EP25" s="124">
        <f t="shared" si="41"/>
        <v>0</v>
      </c>
      <c r="EQ25" s="124">
        <f t="shared" si="42"/>
        <v>0</v>
      </c>
      <c r="ER25" s="124">
        <f t="shared" si="43"/>
        <v>0</v>
      </c>
      <c r="ES25" s="59">
        <f t="shared" si="44"/>
        <v>0</v>
      </c>
      <c r="ET25" s="59">
        <f t="shared" si="45"/>
        <v>0</v>
      </c>
      <c r="EU25" s="199">
        <f t="shared" si="46"/>
        <v>0</v>
      </c>
      <c r="EV25" s="126">
        <f t="shared" si="47"/>
        <v>0</v>
      </c>
      <c r="EW25" s="50">
        <f t="shared" si="48"/>
        <v>0</v>
      </c>
      <c r="EX25" s="50">
        <f t="shared" si="49"/>
        <v>0</v>
      </c>
      <c r="EY25" s="50">
        <f t="shared" si="50"/>
        <v>0</v>
      </c>
      <c r="EZ25" s="50">
        <f t="shared" si="51"/>
        <v>0</v>
      </c>
      <c r="FA25" s="50">
        <f t="shared" si="52"/>
        <v>0</v>
      </c>
      <c r="FB25" s="50">
        <f t="shared" si="53"/>
        <v>0</v>
      </c>
      <c r="FC25" s="127">
        <f t="shared" si="54"/>
        <v>0</v>
      </c>
      <c r="FD25" s="130">
        <f t="shared" si="55"/>
        <v>0</v>
      </c>
      <c r="FE25" s="52">
        <f t="shared" si="56"/>
        <v>0</v>
      </c>
      <c r="FF25" s="52">
        <f t="shared" si="57"/>
        <v>0</v>
      </c>
      <c r="FG25" s="52">
        <f t="shared" si="58"/>
        <v>0</v>
      </c>
      <c r="FH25" s="52">
        <f t="shared" si="59"/>
        <v>0</v>
      </c>
      <c r="FI25" s="52">
        <f t="shared" si="60"/>
        <v>0</v>
      </c>
      <c r="FJ25" s="52">
        <f t="shared" si="61"/>
        <v>0</v>
      </c>
      <c r="FK25" s="131">
        <f t="shared" si="62"/>
        <v>0</v>
      </c>
      <c r="FL25" s="197">
        <f t="shared" si="18"/>
        <v>-2E-10</v>
      </c>
      <c r="FO25" s="135"/>
      <c r="FP25" s="295"/>
      <c r="FQ25" s="295"/>
      <c r="FR25" s="296" t="str">
        <f>GO32</f>
        <v>OTAC'S</v>
      </c>
      <c r="FS25" s="297" t="str">
        <f>GN35</f>
        <v>NUCA</v>
      </c>
      <c r="FT25" s="298"/>
      <c r="FU25" s="298"/>
      <c r="FV25" s="168"/>
      <c r="FW25" s="295"/>
      <c r="FX25" s="295"/>
      <c r="FY25" s="293" t="str">
        <f>GN35</f>
        <v>NUCA</v>
      </c>
      <c r="FZ25" s="297" t="str">
        <f t="shared" si="67"/>
        <v>DREAM TEAM</v>
      </c>
      <c r="GA25" s="298"/>
      <c r="GB25" s="298"/>
      <c r="GC25" s="168"/>
      <c r="GD25" s="295"/>
      <c r="GE25" s="295"/>
      <c r="GF25" s="293" t="str">
        <f>GO31</f>
        <v>DREAM TEAM</v>
      </c>
      <c r="GG25" s="294" t="str">
        <f>GN36</f>
        <v>CERETANO</v>
      </c>
      <c r="GH25" s="298"/>
      <c r="GI25" s="298"/>
      <c r="GJ25" s="162"/>
      <c r="GL25" s="162"/>
      <c r="GM25" s="275">
        <v>11</v>
      </c>
      <c r="GN25" s="276" t="s">
        <v>99</v>
      </c>
      <c r="GO25" s="274" t="s">
        <v>99</v>
      </c>
    </row>
    <row r="26" spans="1:197" ht="12" customHeight="1" thickBot="1">
      <c r="A26">
        <v>16</v>
      </c>
      <c r="B26" s="189" t="s">
        <v>15</v>
      </c>
      <c r="C26" s="192"/>
      <c r="D26" s="193"/>
      <c r="E26" s="192"/>
      <c r="F26" s="193"/>
      <c r="G26" s="192"/>
      <c r="H26" s="193"/>
      <c r="I26" s="192"/>
      <c r="J26" s="193"/>
      <c r="K26" s="192"/>
      <c r="L26" s="193"/>
      <c r="M26" s="192"/>
      <c r="N26" s="193"/>
      <c r="O26" s="192"/>
      <c r="P26" s="193"/>
      <c r="Q26" s="192"/>
      <c r="R26" s="193"/>
      <c r="S26" s="192"/>
      <c r="T26" s="193"/>
      <c r="U26" s="192"/>
      <c r="V26" s="193"/>
      <c r="W26" s="192"/>
      <c r="X26" s="193"/>
      <c r="Y26" s="192"/>
      <c r="Z26" s="193"/>
      <c r="AA26" s="192"/>
      <c r="AB26" s="193"/>
      <c r="AC26" s="192"/>
      <c r="AD26" s="193"/>
      <c r="AE26" s="192"/>
      <c r="AF26" s="193"/>
      <c r="AG26" s="191"/>
      <c r="AH26" s="196"/>
      <c r="AI26" s="55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7"/>
      <c r="AY26" s="55"/>
      <c r="AZ26" s="57"/>
      <c r="BA26" s="55"/>
      <c r="BB26" s="57"/>
      <c r="BC26" s="55"/>
      <c r="BD26" s="57"/>
      <c r="BE26" s="55"/>
      <c r="BF26" s="57"/>
      <c r="BG26" s="55"/>
      <c r="BH26" s="57"/>
      <c r="BI26" s="55"/>
      <c r="BJ26" s="57"/>
      <c r="BK26" s="26">
        <f t="shared" si="19"/>
        <v>0</v>
      </c>
      <c r="BL26" s="12"/>
      <c r="BM26" s="12">
        <f t="shared" si="19"/>
        <v>0</v>
      </c>
      <c r="BN26" s="12"/>
      <c r="BO26" s="12">
        <f t="shared" si="0"/>
        <v>0</v>
      </c>
      <c r="BP26" s="12"/>
      <c r="BQ26" s="12">
        <f t="shared" si="20"/>
        <v>0</v>
      </c>
      <c r="BR26" s="12"/>
      <c r="BS26" s="12">
        <f t="shared" si="21"/>
        <v>0</v>
      </c>
      <c r="BT26" s="12"/>
      <c r="BU26" s="12">
        <f t="shared" si="1"/>
        <v>0</v>
      </c>
      <c r="BV26" s="12"/>
      <c r="BW26" s="12">
        <f t="shared" si="22"/>
        <v>0</v>
      </c>
      <c r="BX26" s="12"/>
      <c r="BY26" s="12">
        <f t="shared" si="23"/>
        <v>0</v>
      </c>
      <c r="BZ26" s="12"/>
      <c r="CA26" s="12">
        <f t="shared" si="2"/>
        <v>0</v>
      </c>
      <c r="CB26" s="12"/>
      <c r="CC26" s="12">
        <f t="shared" si="24"/>
        <v>0</v>
      </c>
      <c r="CD26" s="12"/>
      <c r="CE26" s="12">
        <f t="shared" si="25"/>
        <v>0</v>
      </c>
      <c r="CF26" s="12"/>
      <c r="CG26" s="12">
        <f t="shared" si="3"/>
        <v>0</v>
      </c>
      <c r="CH26" s="12"/>
      <c r="CI26" s="12">
        <f t="shared" si="26"/>
        <v>0</v>
      </c>
      <c r="CJ26" s="12"/>
      <c r="CK26" s="12">
        <f t="shared" si="27"/>
        <v>0</v>
      </c>
      <c r="CL26" s="12"/>
      <c r="CM26" s="12">
        <f t="shared" si="4"/>
        <v>0</v>
      </c>
      <c r="CN26" s="12"/>
      <c r="CO26" s="12">
        <f t="shared" si="28"/>
        <v>0</v>
      </c>
      <c r="CP26" s="12"/>
      <c r="CQ26" s="12">
        <f t="shared" si="29"/>
        <v>0</v>
      </c>
      <c r="CR26" s="12"/>
      <c r="CS26" s="12">
        <f t="shared" si="5"/>
        <v>0</v>
      </c>
      <c r="CT26" s="12"/>
      <c r="CU26" s="12">
        <f t="shared" si="30"/>
        <v>0</v>
      </c>
      <c r="CV26" s="12"/>
      <c r="CW26" s="12">
        <f t="shared" si="31"/>
        <v>0</v>
      </c>
      <c r="CX26" s="12"/>
      <c r="CY26" s="12">
        <f t="shared" si="6"/>
        <v>0</v>
      </c>
      <c r="CZ26" s="12"/>
      <c r="DA26" s="12">
        <f t="shared" si="32"/>
        <v>0</v>
      </c>
      <c r="DB26" s="12"/>
      <c r="DC26" s="12">
        <f t="shared" si="33"/>
        <v>0</v>
      </c>
      <c r="DD26" s="12"/>
      <c r="DE26" s="12">
        <f t="shared" si="7"/>
        <v>0</v>
      </c>
      <c r="DF26" s="27"/>
      <c r="DG26" s="51">
        <f t="shared" si="8"/>
        <v>1</v>
      </c>
      <c r="DH26" s="60" t="str">
        <f t="shared" si="34"/>
        <v>RAPUCO</v>
      </c>
      <c r="DI26" s="70">
        <f>DK26*3+DL26+(DP26/100000)+(DN26/100000000)+(A26/10000000000)</f>
        <v>1.6E-09</v>
      </c>
      <c r="DJ26" s="61">
        <f t="shared" si="9"/>
        <v>0</v>
      </c>
      <c r="DK26" s="61">
        <f t="shared" si="9"/>
        <v>0</v>
      </c>
      <c r="DL26" s="61">
        <f t="shared" si="9"/>
        <v>0</v>
      </c>
      <c r="DM26" s="61">
        <f t="shared" si="9"/>
        <v>0</v>
      </c>
      <c r="DN26" s="61">
        <f t="shared" si="9"/>
        <v>0</v>
      </c>
      <c r="DO26" s="61">
        <f t="shared" si="10"/>
        <v>0</v>
      </c>
      <c r="DP26" s="61">
        <f t="shared" si="36"/>
        <v>0</v>
      </c>
      <c r="DQ26" s="46">
        <f t="shared" si="11"/>
        <v>0</v>
      </c>
      <c r="DR26" s="46">
        <f t="shared" si="12"/>
        <v>0</v>
      </c>
      <c r="DS26" s="46">
        <f t="shared" si="13"/>
        <v>0</v>
      </c>
      <c r="DT26" s="46">
        <f t="shared" si="14"/>
        <v>0</v>
      </c>
      <c r="DU26" s="46">
        <f t="shared" si="15"/>
        <v>0</v>
      </c>
      <c r="DV26" s="46">
        <f t="shared" si="15"/>
        <v>0</v>
      </c>
      <c r="DW26" s="46">
        <f t="shared" si="16"/>
        <v>0</v>
      </c>
      <c r="DX26" s="68">
        <f t="shared" si="37"/>
        <v>0</v>
      </c>
      <c r="DY26" s="53">
        <f>AG8</f>
        <v>0</v>
      </c>
      <c r="DZ26" s="53">
        <f>AG7</f>
        <v>0</v>
      </c>
      <c r="EA26" s="53">
        <f>AG6</f>
        <v>0</v>
      </c>
      <c r="EB26" s="53">
        <f>AG5</f>
        <v>0</v>
      </c>
      <c r="EC26" s="53">
        <f>AG4</f>
        <v>0</v>
      </c>
      <c r="ED26" s="53">
        <f>AG3</f>
        <v>0</v>
      </c>
      <c r="EE26" s="53">
        <f t="shared" si="17"/>
        <v>0</v>
      </c>
      <c r="EF26" s="69">
        <f t="shared" si="38"/>
        <v>0</v>
      </c>
      <c r="EH26" s="28"/>
      <c r="EI26" s="30"/>
      <c r="EJ26" s="30"/>
      <c r="EK26" s="30"/>
      <c r="EL26" s="278">
        <v>16</v>
      </c>
      <c r="EM26" s="217" t="str">
        <f t="shared" si="65"/>
        <v>BOTOFUMEIRO</v>
      </c>
      <c r="EN26" s="218">
        <f t="shared" si="39"/>
        <v>1E-10</v>
      </c>
      <c r="EO26" s="219">
        <f t="shared" si="40"/>
        <v>0</v>
      </c>
      <c r="EP26" s="219">
        <f t="shared" si="41"/>
        <v>0</v>
      </c>
      <c r="EQ26" s="219">
        <f t="shared" si="42"/>
        <v>0</v>
      </c>
      <c r="ER26" s="219">
        <f t="shared" si="43"/>
        <v>0</v>
      </c>
      <c r="ES26" s="220">
        <f t="shared" si="44"/>
        <v>0</v>
      </c>
      <c r="ET26" s="220">
        <f t="shared" si="45"/>
        <v>0</v>
      </c>
      <c r="EU26" s="221">
        <f t="shared" si="46"/>
        <v>0</v>
      </c>
      <c r="EV26" s="222">
        <f t="shared" si="47"/>
        <v>0</v>
      </c>
      <c r="EW26" s="219">
        <f t="shared" si="48"/>
        <v>0</v>
      </c>
      <c r="EX26" s="219">
        <f t="shared" si="49"/>
        <v>0</v>
      </c>
      <c r="EY26" s="219">
        <f t="shared" si="50"/>
        <v>0</v>
      </c>
      <c r="EZ26" s="219">
        <f t="shared" si="51"/>
        <v>0</v>
      </c>
      <c r="FA26" s="219">
        <f t="shared" si="52"/>
        <v>0</v>
      </c>
      <c r="FB26" s="219">
        <f t="shared" si="53"/>
        <v>0</v>
      </c>
      <c r="FC26" s="223">
        <f t="shared" si="54"/>
        <v>0</v>
      </c>
      <c r="FD26" s="222">
        <f t="shared" si="55"/>
        <v>0</v>
      </c>
      <c r="FE26" s="219">
        <f t="shared" si="56"/>
        <v>0</v>
      </c>
      <c r="FF26" s="219">
        <f t="shared" si="57"/>
        <v>0</v>
      </c>
      <c r="FG26" s="219">
        <f t="shared" si="58"/>
        <v>0</v>
      </c>
      <c r="FH26" s="219">
        <f t="shared" si="59"/>
        <v>0</v>
      </c>
      <c r="FI26" s="219">
        <f t="shared" si="60"/>
        <v>0</v>
      </c>
      <c r="FJ26" s="219">
        <f t="shared" si="61"/>
        <v>0</v>
      </c>
      <c r="FK26" s="223">
        <f t="shared" si="62"/>
        <v>0</v>
      </c>
      <c r="FL26" s="224">
        <f t="shared" si="18"/>
        <v>-1E-10</v>
      </c>
      <c r="FO26" s="135"/>
      <c r="FP26" s="295"/>
      <c r="FQ26" s="295"/>
      <c r="FR26" s="296" t="str">
        <f>GO31</f>
        <v>DREAM TEAM</v>
      </c>
      <c r="FS26" s="297" t="str">
        <f>GN34</f>
        <v>COMTAL</v>
      </c>
      <c r="FT26" s="298"/>
      <c r="FU26" s="298"/>
      <c r="FV26" s="168"/>
      <c r="FW26" s="295"/>
      <c r="FX26" s="295"/>
      <c r="FY26" s="293" t="str">
        <f>GN36</f>
        <v>CERETANO</v>
      </c>
      <c r="FZ26" s="297" t="str">
        <f t="shared" si="67"/>
        <v>OTAC'S</v>
      </c>
      <c r="GA26" s="298"/>
      <c r="GB26" s="298"/>
      <c r="GC26" s="168"/>
      <c r="GD26" s="295"/>
      <c r="GE26" s="295"/>
      <c r="GF26" s="293" t="str">
        <f>GO30</f>
        <v>EGARA</v>
      </c>
      <c r="GG26" s="294" t="str">
        <f>GN35</f>
        <v>NUCA</v>
      </c>
      <c r="GH26" s="298"/>
      <c r="GI26" s="298"/>
      <c r="GJ26" s="162"/>
      <c r="GL26" s="162"/>
      <c r="GM26" s="275">
        <v>90</v>
      </c>
      <c r="GN26" s="276" t="s">
        <v>139</v>
      </c>
      <c r="GO26" s="274" t="s">
        <v>139</v>
      </c>
    </row>
    <row r="27" spans="1:197" ht="12" customHeight="1">
      <c r="A27" s="67"/>
      <c r="B27" s="147"/>
      <c r="C27" s="148"/>
      <c r="D27" s="148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O27" s="135"/>
      <c r="FP27" s="295"/>
      <c r="FQ27" s="295"/>
      <c r="FR27" s="296" t="str">
        <f>GO30</f>
        <v>EGARA</v>
      </c>
      <c r="FS27" s="297" t="str">
        <f>GN33</f>
        <v>EMPÚRIES</v>
      </c>
      <c r="FT27" s="298"/>
      <c r="FU27" s="298"/>
      <c r="FV27" s="168"/>
      <c r="FW27" s="295"/>
      <c r="FX27" s="295"/>
      <c r="FY27" s="296" t="str">
        <f>GO37</f>
        <v>HURACÀ</v>
      </c>
      <c r="FZ27" s="297" t="str">
        <f t="shared" si="67"/>
        <v>RAPUCO</v>
      </c>
      <c r="GA27" s="298"/>
      <c r="GB27" s="298"/>
      <c r="GC27" s="168"/>
      <c r="GD27" s="295"/>
      <c r="GE27" s="295"/>
      <c r="GF27" s="293" t="str">
        <f>GN30</f>
        <v>BRASILIA</v>
      </c>
      <c r="GG27" s="294" t="str">
        <f>GN34</f>
        <v>COMTAL</v>
      </c>
      <c r="GH27" s="298"/>
      <c r="GI27" s="298"/>
      <c r="GJ27" s="162"/>
      <c r="GL27" s="162"/>
      <c r="GM27" s="275">
        <v>20</v>
      </c>
      <c r="GN27" s="276" t="s">
        <v>313</v>
      </c>
      <c r="GO27" s="274" t="s">
        <v>10</v>
      </c>
    </row>
    <row r="28" spans="1:195" ht="12" customHeight="1">
      <c r="A28" s="67"/>
      <c r="B28" s="147"/>
      <c r="C28" s="148"/>
      <c r="D28" s="148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O28" s="135"/>
      <c r="FP28" s="295"/>
      <c r="FQ28" s="295"/>
      <c r="FR28" s="296" t="str">
        <f>GN30</f>
        <v>BRASILIA</v>
      </c>
      <c r="FS28" s="297" t="str">
        <f>GN32</f>
        <v>ICK</v>
      </c>
      <c r="FT28" s="298"/>
      <c r="FU28" s="298"/>
      <c r="FV28" s="168"/>
      <c r="FW28" s="295"/>
      <c r="FX28" s="295"/>
      <c r="FY28" s="296" t="str">
        <f>GO36</f>
        <v>PEÑAROL</v>
      </c>
      <c r="FZ28" s="297" t="str">
        <f t="shared" si="67"/>
        <v>OURAL'S</v>
      </c>
      <c r="GA28" s="298"/>
      <c r="GB28" s="298"/>
      <c r="GC28" s="168"/>
      <c r="GD28" s="295"/>
      <c r="GE28" s="295"/>
      <c r="GF28" s="293" t="str">
        <f>GN31</f>
        <v>NÀSTIC</v>
      </c>
      <c r="GG28" s="294" t="str">
        <f>GN33</f>
        <v>EMPÚRIES</v>
      </c>
      <c r="GH28" s="298"/>
      <c r="GI28" s="298"/>
      <c r="GJ28" s="162"/>
      <c r="GL28" s="162"/>
      <c r="GM28" s="274"/>
    </row>
    <row r="29" spans="1:196" ht="12" customHeight="1">
      <c r="A29" s="67"/>
      <c r="B29" s="147"/>
      <c r="C29" s="148"/>
      <c r="D29" s="148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M29" s="289" t="s">
        <v>25</v>
      </c>
      <c r="EN29" s="33">
        <f>SUM(EN11:EN28)</f>
        <v>1.36E-08</v>
      </c>
      <c r="EO29" s="290">
        <f>SUM(EO11:EO28)/2</f>
        <v>0</v>
      </c>
      <c r="EP29" s="2"/>
      <c r="EQ29" s="2"/>
      <c r="ER29" s="2" t="s">
        <v>26</v>
      </c>
      <c r="ES29" s="1">
        <f>SUM(ES11:ES28)</f>
        <v>0</v>
      </c>
      <c r="ET29" s="1">
        <f>SUM(ET11:ET28)</f>
        <v>0</v>
      </c>
      <c r="EV29" s="1">
        <f>SUM(EV11:EV28)/2</f>
        <v>0</v>
      </c>
      <c r="EZ29" s="291">
        <f>SUM(EZ11:EZ28)</f>
        <v>0</v>
      </c>
      <c r="FA29" s="291">
        <f>SUM(FA11:FA28)</f>
        <v>0</v>
      </c>
      <c r="FC29" s="1">
        <f>SUM(FC11:FC28)</f>
        <v>0</v>
      </c>
      <c r="FD29" s="1">
        <f>SUM(FD11:FD28)/2</f>
        <v>0</v>
      </c>
      <c r="FE29" s="2"/>
      <c r="FF29" s="2"/>
      <c r="FG29" s="2"/>
      <c r="FH29" s="286">
        <f>SUM(FH11:FH28)</f>
        <v>0</v>
      </c>
      <c r="FI29" s="286">
        <f>SUM(FI11:FI28)</f>
        <v>0</v>
      </c>
      <c r="FJ29" s="2"/>
      <c r="FK29" s="1">
        <f>SUM(FK11:FK28)</f>
        <v>0</v>
      </c>
      <c r="FO29" s="135"/>
      <c r="FP29" s="295"/>
      <c r="FQ29" s="295"/>
      <c r="FR29" s="296" t="str">
        <f>GN31</f>
        <v>NÀSTIC</v>
      </c>
      <c r="FS29" s="297" t="str">
        <f>GN37</f>
        <v>PALLEJÀ</v>
      </c>
      <c r="FT29" s="167"/>
      <c r="FU29" s="167"/>
      <c r="FV29" s="168"/>
      <c r="FW29" s="295"/>
      <c r="FX29" s="295"/>
      <c r="FY29" s="296" t="str">
        <f>GN37</f>
        <v>PALLEJÀ</v>
      </c>
      <c r="FZ29" s="297" t="str">
        <f t="shared" si="67"/>
        <v>BOTOFUMEIRO</v>
      </c>
      <c r="GA29" s="167"/>
      <c r="GB29" s="167"/>
      <c r="GC29" s="168"/>
      <c r="GD29" s="295"/>
      <c r="GE29" s="295"/>
      <c r="GF29" s="293" t="str">
        <f>GN32</f>
        <v>ICK</v>
      </c>
      <c r="GG29" s="294" t="str">
        <f>GN37</f>
        <v>PALLEJÀ</v>
      </c>
      <c r="GH29" s="167"/>
      <c r="GI29" s="167"/>
      <c r="GJ29" s="162"/>
      <c r="GL29" s="162"/>
      <c r="GM29" s="274"/>
      <c r="GN29" s="281" t="s">
        <v>314</v>
      </c>
    </row>
    <row r="30" spans="1:197" ht="12" customHeight="1" thickBot="1">
      <c r="A30" s="67"/>
      <c r="B30" s="147"/>
      <c r="C30" s="148"/>
      <c r="D30" s="148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O30" s="2"/>
      <c r="EP30" s="2"/>
      <c r="EQ30" s="2"/>
      <c r="ER30" s="2"/>
      <c r="ES30" s="1"/>
      <c r="EW30" s="63" t="s">
        <v>28</v>
      </c>
      <c r="EX30" s="45"/>
      <c r="EY30" s="44"/>
      <c r="EZ30" s="44"/>
      <c r="FA30" s="44"/>
      <c r="FB30" s="44"/>
      <c r="FC30" s="64">
        <f>FC29/$EN$29</f>
        <v>0</v>
      </c>
      <c r="FD30" s="2"/>
      <c r="FE30" s="41" t="s">
        <v>29</v>
      </c>
      <c r="FF30" s="43"/>
      <c r="FG30" s="42"/>
      <c r="FH30" s="42"/>
      <c r="FI30" s="42"/>
      <c r="FJ30" s="42"/>
      <c r="FK30" s="65">
        <f>FK29/$EN$29</f>
        <v>0</v>
      </c>
      <c r="FO30" s="135"/>
      <c r="FP30" s="175"/>
      <c r="FQ30" s="176"/>
      <c r="FR30" s="168"/>
      <c r="FS30" s="177"/>
      <c r="FT30" s="169"/>
      <c r="FU30" s="169"/>
      <c r="FV30" s="169"/>
      <c r="FW30" s="169"/>
      <c r="FX30" s="169"/>
      <c r="FY30" s="171"/>
      <c r="FZ30" s="171"/>
      <c r="GA30" s="169"/>
      <c r="GB30" s="169"/>
      <c r="GC30" s="169"/>
      <c r="GD30" s="169"/>
      <c r="GE30" s="169"/>
      <c r="GF30" s="171"/>
      <c r="GG30" s="171"/>
      <c r="GH30" s="169"/>
      <c r="GI30" s="169"/>
      <c r="GJ30" s="162"/>
      <c r="GL30" s="162"/>
      <c r="GM30" s="274"/>
      <c r="GN30" s="279" t="s">
        <v>354</v>
      </c>
      <c r="GO30" s="279" t="s">
        <v>342</v>
      </c>
    </row>
    <row r="31" spans="1:197" ht="12" customHeight="1" thickBot="1">
      <c r="A31" s="67"/>
      <c r="B31" s="147"/>
      <c r="C31" s="148"/>
      <c r="D31" s="148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O31" s="2"/>
      <c r="EP31" s="2" t="s">
        <v>27</v>
      </c>
      <c r="EQ31" s="2"/>
      <c r="ER31" s="2"/>
      <c r="ES31" s="29" t="e">
        <f>ES29/EO29</f>
        <v>#DIV/0!</v>
      </c>
      <c r="FO31" s="135"/>
      <c r="FP31" s="154" t="s">
        <v>54</v>
      </c>
      <c r="FQ31" s="155" t="s">
        <v>59</v>
      </c>
      <c r="FR31" s="156">
        <f>GF21+7</f>
        <v>43913</v>
      </c>
      <c r="FS31" s="157">
        <f>GG21+7</f>
        <v>44109</v>
      </c>
      <c r="FT31" s="158" t="s">
        <v>54</v>
      </c>
      <c r="FU31" s="159" t="s">
        <v>60</v>
      </c>
      <c r="FV31" s="160"/>
      <c r="FW31" s="154" t="s">
        <v>54</v>
      </c>
      <c r="FX31" s="155" t="s">
        <v>61</v>
      </c>
      <c r="FY31" s="156">
        <f>FR31+7</f>
        <v>43920</v>
      </c>
      <c r="FZ31" s="157">
        <f>FS31+7</f>
        <v>44116</v>
      </c>
      <c r="GA31" s="158" t="s">
        <v>54</v>
      </c>
      <c r="GB31" s="159" t="s">
        <v>62</v>
      </c>
      <c r="GC31" s="161"/>
      <c r="GD31" s="282" t="s">
        <v>54</v>
      </c>
      <c r="GE31" s="283" t="s">
        <v>63</v>
      </c>
      <c r="GF31" s="156">
        <f>FY31+14</f>
        <v>43934</v>
      </c>
      <c r="GG31" s="157">
        <f>FZ31+7</f>
        <v>44123</v>
      </c>
      <c r="GH31" s="158" t="s">
        <v>54</v>
      </c>
      <c r="GI31" s="159" t="s">
        <v>64</v>
      </c>
      <c r="GJ31" s="162"/>
      <c r="GL31" s="162"/>
      <c r="GM31" s="274"/>
      <c r="GN31" s="279" t="s">
        <v>355</v>
      </c>
      <c r="GO31" s="279" t="s">
        <v>317</v>
      </c>
    </row>
    <row r="32" spans="1:205" ht="12" customHeight="1">
      <c r="A32" s="67"/>
      <c r="B32" s="147"/>
      <c r="C32" s="148"/>
      <c r="D32" s="148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143"/>
      <c r="FP32" s="292"/>
      <c r="FQ32" s="292"/>
      <c r="FR32" s="293" t="str">
        <f>GN33</f>
        <v>EMPÚRIES</v>
      </c>
      <c r="FS32" s="294" t="str">
        <f>GN32</f>
        <v>ICK</v>
      </c>
      <c r="FT32" s="164"/>
      <c r="FU32" s="164"/>
      <c r="FV32" s="165"/>
      <c r="FW32" s="292"/>
      <c r="FX32" s="292"/>
      <c r="FY32" s="293" t="str">
        <f>GO33</f>
        <v>RAPUCO</v>
      </c>
      <c r="FZ32" s="294" t="str">
        <f>GO34</f>
        <v>OURAL'S</v>
      </c>
      <c r="GA32" s="164"/>
      <c r="GB32" s="164"/>
      <c r="GC32" s="166"/>
      <c r="GD32" s="292"/>
      <c r="GE32" s="292"/>
      <c r="GF32" s="293" t="str">
        <f>GN34</f>
        <v>COMTAL</v>
      </c>
      <c r="GG32" s="294" t="str">
        <f>GN33</f>
        <v>EMPÚRIES</v>
      </c>
      <c r="GH32" s="164"/>
      <c r="GI32" s="164"/>
      <c r="GJ32" s="162"/>
      <c r="GL32" s="162"/>
      <c r="GM32" s="274"/>
      <c r="GN32" s="279" t="s">
        <v>10</v>
      </c>
      <c r="GO32" s="279" t="s">
        <v>341</v>
      </c>
      <c r="GP32" s="73"/>
      <c r="GQ32" s="73"/>
      <c r="GR32" s="73"/>
      <c r="GS32" s="73"/>
      <c r="GT32" s="73"/>
      <c r="GU32" s="73"/>
      <c r="GV32" s="73"/>
      <c r="GW32" s="73"/>
    </row>
    <row r="33" spans="1:205" ht="12" customHeight="1">
      <c r="A33" s="67"/>
      <c r="B33" s="147"/>
      <c r="C33" s="148"/>
      <c r="D33" s="148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143"/>
      <c r="FP33" s="295"/>
      <c r="FQ33" s="295"/>
      <c r="FR33" s="293" t="str">
        <f>GN34</f>
        <v>COMTAL</v>
      </c>
      <c r="FS33" s="294" t="str">
        <f>GN31</f>
        <v>NÀSTIC</v>
      </c>
      <c r="FT33" s="298"/>
      <c r="FU33" s="298"/>
      <c r="FV33" s="168"/>
      <c r="FW33" s="295"/>
      <c r="FX33" s="295"/>
      <c r="FY33" s="296" t="str">
        <f>GO32</f>
        <v>OTAC'S</v>
      </c>
      <c r="FZ33" s="297" t="str">
        <f>GO35</f>
        <v>BOTOFUMEIRO</v>
      </c>
      <c r="GA33" s="298"/>
      <c r="GB33" s="298"/>
      <c r="GC33" s="166"/>
      <c r="GD33" s="295"/>
      <c r="GE33" s="295"/>
      <c r="GF33" s="293" t="str">
        <f>GN35</f>
        <v>NUCA</v>
      </c>
      <c r="GG33" s="297" t="str">
        <f>GN32</f>
        <v>ICK</v>
      </c>
      <c r="GH33" s="298"/>
      <c r="GI33" s="298"/>
      <c r="GJ33" s="162"/>
      <c r="GL33" s="162"/>
      <c r="GM33" s="274"/>
      <c r="GN33" s="279" t="s">
        <v>52</v>
      </c>
      <c r="GO33" s="279" t="s">
        <v>15</v>
      </c>
      <c r="GP33" s="73"/>
      <c r="GQ33" s="73"/>
      <c r="GR33" s="73"/>
      <c r="GS33" s="73"/>
      <c r="GT33" s="73"/>
      <c r="GU33" s="73"/>
      <c r="GV33" s="73"/>
      <c r="GW33" s="73"/>
    </row>
    <row r="34" spans="1:205" ht="12" customHeight="1">
      <c r="A34" s="67"/>
      <c r="B34" s="147"/>
      <c r="C34" s="148"/>
      <c r="D34" s="148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143"/>
      <c r="FP34" s="295"/>
      <c r="FQ34" s="295"/>
      <c r="FR34" s="293" t="str">
        <f>GN35</f>
        <v>NUCA</v>
      </c>
      <c r="FS34" s="294" t="str">
        <f>GN30</f>
        <v>BRASILIA</v>
      </c>
      <c r="FT34" s="298"/>
      <c r="FU34" s="298"/>
      <c r="FV34" s="168"/>
      <c r="FW34" s="295"/>
      <c r="FX34" s="295"/>
      <c r="FY34" s="296" t="str">
        <f>GO31</f>
        <v>DREAM TEAM</v>
      </c>
      <c r="FZ34" s="297" t="str">
        <f>GO36</f>
        <v>PEÑAROL</v>
      </c>
      <c r="GA34" s="298"/>
      <c r="GB34" s="298"/>
      <c r="GC34" s="166"/>
      <c r="GD34" s="295"/>
      <c r="GE34" s="295"/>
      <c r="GF34" s="293" t="str">
        <f>GN36</f>
        <v>CERETANO</v>
      </c>
      <c r="GG34" s="297" t="str">
        <f>GN31</f>
        <v>NÀSTIC</v>
      </c>
      <c r="GH34" s="298"/>
      <c r="GI34" s="298"/>
      <c r="GJ34" s="162"/>
      <c r="GL34" s="162"/>
      <c r="GM34" s="274"/>
      <c r="GN34" s="279" t="s">
        <v>9</v>
      </c>
      <c r="GO34" s="279" t="s">
        <v>329</v>
      </c>
      <c r="GP34" s="73"/>
      <c r="GQ34" s="73"/>
      <c r="GR34" s="73"/>
      <c r="GS34" s="73"/>
      <c r="GT34" s="73"/>
      <c r="GU34" s="73"/>
      <c r="GV34" s="73"/>
      <c r="GW34" s="73"/>
    </row>
    <row r="35" spans="1:205" ht="12" customHeight="1">
      <c r="A35" s="67"/>
      <c r="B35" s="147"/>
      <c r="C35" s="148"/>
      <c r="D35" s="148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143"/>
      <c r="FP35" s="295"/>
      <c r="FQ35" s="295"/>
      <c r="FR35" s="293" t="str">
        <f>GN36</f>
        <v>CERETANO</v>
      </c>
      <c r="FS35" s="294" t="str">
        <f>GO30</f>
        <v>EGARA</v>
      </c>
      <c r="FT35" s="298"/>
      <c r="FU35" s="298"/>
      <c r="FV35" s="168"/>
      <c r="FW35" s="295"/>
      <c r="FX35" s="295"/>
      <c r="FY35" s="296" t="str">
        <f>GO30</f>
        <v>EGARA</v>
      </c>
      <c r="FZ35" s="297" t="str">
        <f>GO37</f>
        <v>HURACÀ</v>
      </c>
      <c r="GA35" s="298"/>
      <c r="GB35" s="298"/>
      <c r="GC35" s="166"/>
      <c r="GD35" s="295"/>
      <c r="GE35" s="295"/>
      <c r="GF35" s="293" t="str">
        <f>GO37</f>
        <v>HURACÀ</v>
      </c>
      <c r="GG35" s="297" t="str">
        <f>GN30</f>
        <v>BRASILIA</v>
      </c>
      <c r="GH35" s="298"/>
      <c r="GI35" s="298"/>
      <c r="GJ35" s="162"/>
      <c r="GL35" s="162"/>
      <c r="GM35" s="274"/>
      <c r="GN35" s="279" t="s">
        <v>340</v>
      </c>
      <c r="GO35" s="279" t="s">
        <v>319</v>
      </c>
      <c r="GP35" s="73"/>
      <c r="GQ35" s="73"/>
      <c r="GR35" s="73"/>
      <c r="GS35" s="73"/>
      <c r="GT35" s="73"/>
      <c r="GU35" s="73"/>
      <c r="GV35" s="73"/>
      <c r="GW35" s="73"/>
    </row>
    <row r="36" spans="1:205" ht="12" customHeight="1">
      <c r="A36" s="67"/>
      <c r="B36" s="147"/>
      <c r="C36" s="148"/>
      <c r="D36" s="148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143"/>
      <c r="FP36" s="295"/>
      <c r="FQ36" s="295"/>
      <c r="FR36" s="293" t="str">
        <f>GO37</f>
        <v>HURACÀ</v>
      </c>
      <c r="FS36" s="294" t="str">
        <f>GO31</f>
        <v>DREAM TEAM</v>
      </c>
      <c r="FT36" s="298"/>
      <c r="FU36" s="298"/>
      <c r="FV36" s="168"/>
      <c r="FW36" s="295"/>
      <c r="FX36" s="295"/>
      <c r="FY36" s="296" t="str">
        <f>GN30</f>
        <v>BRASILIA</v>
      </c>
      <c r="FZ36" s="297" t="str">
        <f>GN36</f>
        <v>CERETANO</v>
      </c>
      <c r="GA36" s="298"/>
      <c r="GB36" s="298"/>
      <c r="GC36" s="166"/>
      <c r="GD36" s="295"/>
      <c r="GE36" s="295"/>
      <c r="GF36" s="293" t="str">
        <f>GO36</f>
        <v>PEÑAROL</v>
      </c>
      <c r="GG36" s="297" t="str">
        <f>GO30</f>
        <v>EGARA</v>
      </c>
      <c r="GH36" s="298"/>
      <c r="GI36" s="298"/>
      <c r="GJ36" s="178"/>
      <c r="GL36" s="178"/>
      <c r="GN36" s="279" t="s">
        <v>334</v>
      </c>
      <c r="GO36" s="279" t="s">
        <v>339</v>
      </c>
      <c r="GP36" s="73"/>
      <c r="GQ36" s="73"/>
      <c r="GR36" s="73"/>
      <c r="GS36" s="73"/>
      <c r="GT36" s="73"/>
      <c r="GU36" s="73"/>
      <c r="GV36" s="73"/>
      <c r="GW36" s="73"/>
    </row>
    <row r="37" spans="1:205" ht="12" customHeight="1">
      <c r="A37" s="67"/>
      <c r="B37" s="147"/>
      <c r="C37" s="148"/>
      <c r="D37" s="1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143"/>
      <c r="FP37" s="295"/>
      <c r="FQ37" s="295"/>
      <c r="FR37" s="293" t="str">
        <f>GO36</f>
        <v>PEÑAROL</v>
      </c>
      <c r="FS37" s="294" t="str">
        <f>GO32</f>
        <v>OTAC'S</v>
      </c>
      <c r="FT37" s="298"/>
      <c r="FU37" s="298"/>
      <c r="FV37" s="168"/>
      <c r="FW37" s="295"/>
      <c r="FX37" s="295"/>
      <c r="FY37" s="296" t="str">
        <f>GN31</f>
        <v>NÀSTIC</v>
      </c>
      <c r="FZ37" s="297" t="str">
        <f>GN35</f>
        <v>NUCA</v>
      </c>
      <c r="GA37" s="298"/>
      <c r="GB37" s="298"/>
      <c r="GC37" s="169"/>
      <c r="GD37" s="295"/>
      <c r="GE37" s="295"/>
      <c r="GF37" s="293" t="str">
        <f>GO35</f>
        <v>BOTOFUMEIRO</v>
      </c>
      <c r="GG37" s="297" t="str">
        <f>GO31</f>
        <v>DREAM TEAM</v>
      </c>
      <c r="GH37" s="298"/>
      <c r="GI37" s="298"/>
      <c r="GJ37" s="174"/>
      <c r="GL37" s="174"/>
      <c r="GN37" s="279" t="s">
        <v>33</v>
      </c>
      <c r="GO37" s="279" t="s">
        <v>44</v>
      </c>
      <c r="GP37" s="73"/>
      <c r="GQ37" s="73"/>
      <c r="GR37" s="73"/>
      <c r="GS37" s="73"/>
      <c r="GT37" s="73"/>
      <c r="GU37" s="73"/>
      <c r="GV37" s="73"/>
      <c r="GW37" s="73"/>
    </row>
    <row r="38" spans="1:205" ht="12" customHeight="1">
      <c r="A38" s="67"/>
      <c r="B38" s="147"/>
      <c r="C38" s="148"/>
      <c r="D38" s="148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143"/>
      <c r="FP38" s="295"/>
      <c r="FQ38" s="295"/>
      <c r="FR38" s="293" t="str">
        <f>GO35</f>
        <v>BOTOFUMEIRO</v>
      </c>
      <c r="FS38" s="294" t="str">
        <f>GO33</f>
        <v>RAPUCO</v>
      </c>
      <c r="FT38" s="298"/>
      <c r="FU38" s="298"/>
      <c r="FV38" s="168"/>
      <c r="FW38" s="295"/>
      <c r="FX38" s="295"/>
      <c r="FY38" s="296" t="str">
        <f>GN32</f>
        <v>ICK</v>
      </c>
      <c r="FZ38" s="297" t="str">
        <f>GN34</f>
        <v>COMTAL</v>
      </c>
      <c r="GA38" s="298"/>
      <c r="GB38" s="298"/>
      <c r="GC38" s="169"/>
      <c r="GD38" s="295"/>
      <c r="GE38" s="295"/>
      <c r="GF38" s="296" t="str">
        <f>GO34</f>
        <v>OURAL'S</v>
      </c>
      <c r="GG38" s="297" t="str">
        <f>GO32</f>
        <v>OTAC'S</v>
      </c>
      <c r="GH38" s="298"/>
      <c r="GI38" s="298"/>
      <c r="GJ38" s="162"/>
      <c r="GL38" s="162"/>
      <c r="GN38" s="73"/>
      <c r="GO38" s="73"/>
      <c r="GP38" s="73"/>
      <c r="GQ38" s="73"/>
      <c r="GR38" s="73"/>
      <c r="GS38" s="73"/>
      <c r="GT38" s="73"/>
      <c r="GU38" s="73"/>
      <c r="GV38" s="73"/>
      <c r="GW38" s="73"/>
    </row>
    <row r="39" spans="1:205" ht="12" customHeight="1">
      <c r="A39" s="67"/>
      <c r="B39" s="147"/>
      <c r="C39" s="148"/>
      <c r="D39" s="148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143"/>
      <c r="FP39" s="295"/>
      <c r="FQ39" s="295"/>
      <c r="FR39" s="293" t="str">
        <f>GN37</f>
        <v>PALLEJÀ</v>
      </c>
      <c r="FS39" s="294" t="str">
        <f>GO34</f>
        <v>OURAL'S</v>
      </c>
      <c r="FT39" s="167"/>
      <c r="FU39" s="167"/>
      <c r="FV39" s="168"/>
      <c r="FW39" s="295"/>
      <c r="FX39" s="295"/>
      <c r="FY39" s="296" t="str">
        <f>GN33</f>
        <v>EMPÚRIES</v>
      </c>
      <c r="FZ39" s="297" t="str">
        <f>GN37</f>
        <v>PALLEJÀ</v>
      </c>
      <c r="GA39" s="167"/>
      <c r="GB39" s="167"/>
      <c r="GC39" s="169"/>
      <c r="GD39" s="295"/>
      <c r="GE39" s="295"/>
      <c r="GF39" s="296" t="str">
        <f>GN37</f>
        <v>PALLEJÀ</v>
      </c>
      <c r="GG39" s="297" t="str">
        <f>GO33</f>
        <v>RAPUCO</v>
      </c>
      <c r="GH39" s="167"/>
      <c r="GI39" s="167"/>
      <c r="GJ39" s="162"/>
      <c r="GL39" s="162"/>
      <c r="GN39" s="73"/>
      <c r="GO39" s="73"/>
      <c r="GP39" s="73"/>
      <c r="GQ39" s="73"/>
      <c r="GR39" s="73"/>
      <c r="GS39" s="73"/>
      <c r="GT39" s="73"/>
      <c r="GU39" s="73"/>
      <c r="GV39" s="73"/>
      <c r="GW39" s="73"/>
    </row>
    <row r="40" spans="1:205" ht="12" customHeight="1" thickBot="1">
      <c r="A40" s="67"/>
      <c r="B40" s="147"/>
      <c r="C40" s="148"/>
      <c r="D40" s="148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143"/>
      <c r="FP40" s="170"/>
      <c r="FQ40" s="170"/>
      <c r="FR40" s="171"/>
      <c r="FV40" s="170"/>
      <c r="FW40" s="170"/>
      <c r="FX40" s="170"/>
      <c r="FY40" s="171"/>
      <c r="FZ40" s="171"/>
      <c r="GA40" s="169"/>
      <c r="GB40" s="169"/>
      <c r="GC40" s="169"/>
      <c r="GD40" s="170"/>
      <c r="GE40" s="170"/>
      <c r="GF40" s="171"/>
      <c r="GG40" s="171"/>
      <c r="GH40" s="169"/>
      <c r="GI40" s="169"/>
      <c r="GJ40" s="162"/>
      <c r="GL40" s="162"/>
      <c r="GN40" s="73"/>
      <c r="GO40" s="73"/>
      <c r="GP40" s="73"/>
      <c r="GQ40" s="73"/>
      <c r="GR40" s="73"/>
      <c r="GS40" s="73"/>
      <c r="GT40" s="73"/>
      <c r="GU40" s="73"/>
      <c r="GV40" s="73"/>
      <c r="GW40" s="73"/>
    </row>
    <row r="41" spans="1:205" ht="12" customHeight="1" thickBot="1">
      <c r="A41" s="67"/>
      <c r="B41" s="147"/>
      <c r="C41" s="148"/>
      <c r="D41" s="148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149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143"/>
      <c r="FP41" s="282" t="s">
        <v>54</v>
      </c>
      <c r="FQ41" s="283" t="s">
        <v>65</v>
      </c>
      <c r="FR41" s="156">
        <f>GF31+7</f>
        <v>43941</v>
      </c>
      <c r="FS41" s="157">
        <f>GG31+7</f>
        <v>44130</v>
      </c>
      <c r="FT41" s="158" t="s">
        <v>54</v>
      </c>
      <c r="FU41" s="159" t="s">
        <v>66</v>
      </c>
      <c r="FV41" s="160"/>
      <c r="FW41" s="154" t="s">
        <v>54</v>
      </c>
      <c r="FX41" s="155" t="s">
        <v>67</v>
      </c>
      <c r="FY41" s="156">
        <f>FR41+7</f>
        <v>43948</v>
      </c>
      <c r="FZ41" s="157">
        <f>FS41+7</f>
        <v>44137</v>
      </c>
      <c r="GA41" s="158" t="s">
        <v>54</v>
      </c>
      <c r="GB41" s="159" t="s">
        <v>68</v>
      </c>
      <c r="GC41" s="161"/>
      <c r="GD41" s="154" t="s">
        <v>54</v>
      </c>
      <c r="GE41" s="155" t="s">
        <v>69</v>
      </c>
      <c r="GF41" s="156">
        <f>FY41+7</f>
        <v>43955</v>
      </c>
      <c r="GG41" s="157">
        <f>FZ41+7</f>
        <v>44144</v>
      </c>
      <c r="GH41" s="158" t="s">
        <v>54</v>
      </c>
      <c r="GI41" s="159" t="s">
        <v>70</v>
      </c>
      <c r="GJ41" s="162"/>
      <c r="GL41" s="162"/>
      <c r="GN41" s="73"/>
      <c r="GO41" s="73"/>
      <c r="GP41" s="73"/>
      <c r="GQ41" s="73"/>
      <c r="GR41" s="73"/>
      <c r="GS41" s="73"/>
      <c r="GT41" s="73"/>
      <c r="GU41" s="73"/>
      <c r="GV41" s="73"/>
      <c r="GW41" s="73"/>
    </row>
    <row r="42" spans="1:205" ht="12" customHeight="1">
      <c r="A42" s="67"/>
      <c r="B42" s="147"/>
      <c r="C42" s="148"/>
      <c r="D42" s="148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4"/>
      <c r="EN42" s="75"/>
      <c r="EO42" s="75"/>
      <c r="EP42" s="75"/>
      <c r="EQ42" s="75"/>
      <c r="ER42" s="75"/>
      <c r="ES42" s="75"/>
      <c r="ET42" s="75"/>
      <c r="EU42" s="75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143"/>
      <c r="FP42" s="292"/>
      <c r="FQ42" s="292"/>
      <c r="FR42" s="293" t="str">
        <f>GO32</f>
        <v>OTAC'S</v>
      </c>
      <c r="FS42" s="294" t="str">
        <f>GO33</f>
        <v>RAPUCO</v>
      </c>
      <c r="FT42" s="164"/>
      <c r="FU42" s="164"/>
      <c r="FV42" s="165"/>
      <c r="FW42" s="292"/>
      <c r="FX42" s="292"/>
      <c r="FY42" s="293" t="str">
        <f>GN35</f>
        <v>NUCA</v>
      </c>
      <c r="FZ42" s="294" t="str">
        <f>GN34</f>
        <v>COMTAL</v>
      </c>
      <c r="GA42" s="164"/>
      <c r="GB42" s="164"/>
      <c r="GC42" s="165"/>
      <c r="GD42" s="292"/>
      <c r="GE42" s="292"/>
      <c r="GF42" s="293" t="str">
        <f>GO31</f>
        <v>DREAM TEAM</v>
      </c>
      <c r="GG42" s="294" t="str">
        <f aca="true" t="shared" si="68" ref="GG42:GG47">GO32</f>
        <v>OTAC'S</v>
      </c>
      <c r="GH42" s="164"/>
      <c r="GI42" s="164"/>
      <c r="GJ42" s="162"/>
      <c r="GL42" s="162"/>
      <c r="GN42" s="73"/>
      <c r="GO42" s="73"/>
      <c r="GP42" s="73"/>
      <c r="GQ42" s="73"/>
      <c r="GR42" s="73"/>
      <c r="GS42" s="73"/>
      <c r="GT42" s="73"/>
      <c r="GU42" s="73"/>
      <c r="GV42" s="73"/>
      <c r="GW42" s="73"/>
    </row>
    <row r="43" spans="1:205" ht="12" customHeight="1">
      <c r="A43" s="67"/>
      <c r="B43" s="147"/>
      <c r="C43" s="148"/>
      <c r="D43" s="148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150"/>
      <c r="EM43" s="121"/>
      <c r="EN43" s="122"/>
      <c r="EO43" s="122"/>
      <c r="EP43" s="122"/>
      <c r="EQ43" s="122"/>
      <c r="ER43" s="122"/>
      <c r="ES43" s="122"/>
      <c r="ET43" s="122"/>
      <c r="EU43" s="12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143"/>
      <c r="FP43" s="295"/>
      <c r="FQ43" s="295"/>
      <c r="FR43" s="296" t="str">
        <f>GO31</f>
        <v>DREAM TEAM</v>
      </c>
      <c r="FS43" s="297" t="str">
        <f>GO34</f>
        <v>OURAL'S</v>
      </c>
      <c r="FT43" s="298"/>
      <c r="FU43" s="298"/>
      <c r="FV43" s="168"/>
      <c r="FW43" s="295"/>
      <c r="FX43" s="295"/>
      <c r="FY43" s="293" t="str">
        <f>GN36</f>
        <v>CERETANO</v>
      </c>
      <c r="FZ43" s="297" t="str">
        <f>GN33</f>
        <v>EMPÚRIES</v>
      </c>
      <c r="GA43" s="298"/>
      <c r="GB43" s="298"/>
      <c r="GC43" s="168"/>
      <c r="GD43" s="295"/>
      <c r="GE43" s="295"/>
      <c r="GF43" s="293" t="str">
        <f>GO30</f>
        <v>EGARA</v>
      </c>
      <c r="GG43" s="294" t="str">
        <f t="shared" si="68"/>
        <v>RAPUCO</v>
      </c>
      <c r="GH43" s="298"/>
      <c r="GI43" s="298"/>
      <c r="GJ43" s="162"/>
      <c r="GL43" s="162"/>
      <c r="GN43" s="73"/>
      <c r="GO43" s="73"/>
      <c r="GP43" s="73"/>
      <c r="GQ43" s="73"/>
      <c r="GR43" s="73"/>
      <c r="GS43" s="73"/>
      <c r="GT43" s="73"/>
      <c r="GU43" s="73"/>
      <c r="GV43" s="73"/>
      <c r="GW43" s="73"/>
    </row>
    <row r="44" spans="1:205" ht="12" customHeight="1">
      <c r="A44" s="67"/>
      <c r="B44" s="147"/>
      <c r="C44" s="148"/>
      <c r="D44" s="148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151"/>
      <c r="EM44" s="121"/>
      <c r="EN44" s="122"/>
      <c r="EO44" s="122"/>
      <c r="EP44" s="122"/>
      <c r="EQ44" s="122"/>
      <c r="ER44" s="122"/>
      <c r="ES44" s="122"/>
      <c r="ET44" s="122"/>
      <c r="EU44" s="12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143"/>
      <c r="FP44" s="295"/>
      <c r="FQ44" s="295"/>
      <c r="FR44" s="296" t="str">
        <f>GO30</f>
        <v>EGARA</v>
      </c>
      <c r="FS44" s="297" t="str">
        <f>GO35</f>
        <v>BOTOFUMEIRO</v>
      </c>
      <c r="FT44" s="298"/>
      <c r="FU44" s="298"/>
      <c r="FV44" s="168"/>
      <c r="FW44" s="295"/>
      <c r="FX44" s="295"/>
      <c r="FY44" s="293" t="str">
        <f>GO37</f>
        <v>HURACÀ</v>
      </c>
      <c r="FZ44" s="297" t="str">
        <f>GN32</f>
        <v>ICK</v>
      </c>
      <c r="GA44" s="298"/>
      <c r="GB44" s="298"/>
      <c r="GC44" s="168"/>
      <c r="GD44" s="295"/>
      <c r="GE44" s="295"/>
      <c r="GF44" s="293" t="str">
        <f aca="true" t="shared" si="69" ref="GF44:GF49">GN30</f>
        <v>BRASILIA</v>
      </c>
      <c r="GG44" s="294" t="str">
        <f t="shared" si="68"/>
        <v>OURAL'S</v>
      </c>
      <c r="GH44" s="298"/>
      <c r="GI44" s="298"/>
      <c r="GJ44" s="162"/>
      <c r="GL44" s="162"/>
      <c r="GN44" s="73"/>
      <c r="GO44" s="73"/>
      <c r="GP44" s="73"/>
      <c r="GQ44" s="73"/>
      <c r="GR44" s="73"/>
      <c r="GS44" s="73"/>
      <c r="GT44" s="73"/>
      <c r="GU44" s="73"/>
      <c r="GV44" s="73"/>
      <c r="GW44" s="73"/>
    </row>
    <row r="45" spans="1:205" ht="12" customHeight="1">
      <c r="A45" s="67"/>
      <c r="B45" s="147"/>
      <c r="C45" s="148"/>
      <c r="D45" s="148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151"/>
      <c r="EM45" s="121"/>
      <c r="EN45" s="122"/>
      <c r="EO45" s="122"/>
      <c r="EP45" s="122"/>
      <c r="EQ45" s="122"/>
      <c r="ER45" s="122"/>
      <c r="ES45" s="122"/>
      <c r="ET45" s="122"/>
      <c r="EU45" s="12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143"/>
      <c r="FP45" s="295"/>
      <c r="FQ45" s="295"/>
      <c r="FR45" s="296" t="str">
        <f>GN30</f>
        <v>BRASILIA</v>
      </c>
      <c r="FS45" s="297" t="str">
        <f>GO36</f>
        <v>PEÑAROL</v>
      </c>
      <c r="FT45" s="298"/>
      <c r="FU45" s="298"/>
      <c r="FV45" s="168"/>
      <c r="FW45" s="295"/>
      <c r="FX45" s="295"/>
      <c r="FY45" s="293" t="str">
        <f>GO36</f>
        <v>PEÑAROL</v>
      </c>
      <c r="FZ45" s="297" t="str">
        <f>GN31</f>
        <v>NÀSTIC</v>
      </c>
      <c r="GA45" s="298"/>
      <c r="GB45" s="298"/>
      <c r="GC45" s="168"/>
      <c r="GD45" s="295"/>
      <c r="GE45" s="295"/>
      <c r="GF45" s="293" t="str">
        <f t="shared" si="69"/>
        <v>NÀSTIC</v>
      </c>
      <c r="GG45" s="294" t="str">
        <f t="shared" si="68"/>
        <v>BOTOFUMEIRO</v>
      </c>
      <c r="GH45" s="298"/>
      <c r="GI45" s="298"/>
      <c r="GJ45" s="162"/>
      <c r="GL45" s="162"/>
      <c r="GN45" s="73"/>
      <c r="GO45" s="73"/>
      <c r="GP45" s="73"/>
      <c r="GQ45" s="73"/>
      <c r="GR45" s="73"/>
      <c r="GS45" s="73"/>
      <c r="GT45" s="73"/>
      <c r="GU45" s="73"/>
      <c r="GV45" s="73"/>
      <c r="GW45" s="73"/>
    </row>
    <row r="46" spans="1:205" ht="12" customHeight="1">
      <c r="A46" s="67"/>
      <c r="B46" s="147"/>
      <c r="C46" s="148"/>
      <c r="D46" s="148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151"/>
      <c r="EM46" s="121"/>
      <c r="EN46" s="122"/>
      <c r="EO46" s="122"/>
      <c r="EP46" s="122"/>
      <c r="EQ46" s="122"/>
      <c r="ER46" s="122"/>
      <c r="ES46" s="122"/>
      <c r="ET46" s="122"/>
      <c r="EU46" s="12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143"/>
      <c r="FP46" s="295"/>
      <c r="FQ46" s="295"/>
      <c r="FR46" s="296" t="str">
        <f>GN31</f>
        <v>NÀSTIC</v>
      </c>
      <c r="FS46" s="297" t="str">
        <f>GO37</f>
        <v>HURACÀ</v>
      </c>
      <c r="FT46" s="298"/>
      <c r="FU46" s="298"/>
      <c r="FV46" s="168"/>
      <c r="FW46" s="295"/>
      <c r="FX46" s="295"/>
      <c r="FY46" s="293" t="str">
        <f>GO35</f>
        <v>BOTOFUMEIRO</v>
      </c>
      <c r="FZ46" s="297" t="str">
        <f>GN30</f>
        <v>BRASILIA</v>
      </c>
      <c r="GA46" s="298"/>
      <c r="GB46" s="298"/>
      <c r="GC46" s="168"/>
      <c r="GD46" s="295"/>
      <c r="GE46" s="295"/>
      <c r="GF46" s="293" t="str">
        <f t="shared" si="69"/>
        <v>ICK</v>
      </c>
      <c r="GG46" s="294" t="str">
        <f t="shared" si="68"/>
        <v>PEÑAROL</v>
      </c>
      <c r="GH46" s="298"/>
      <c r="GI46" s="298"/>
      <c r="GJ46" s="162"/>
      <c r="GL46" s="162"/>
      <c r="GN46" s="73"/>
      <c r="GO46" s="73"/>
      <c r="GP46" s="73"/>
      <c r="GQ46" s="73"/>
      <c r="GR46" s="73"/>
      <c r="GS46" s="73"/>
      <c r="GT46" s="73"/>
      <c r="GU46" s="73"/>
      <c r="GV46" s="73"/>
      <c r="GW46" s="73"/>
    </row>
    <row r="47" spans="1:205" ht="12" customHeight="1">
      <c r="A47" s="67"/>
      <c r="B47" s="147"/>
      <c r="C47" s="148"/>
      <c r="D47" s="148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151"/>
      <c r="EM47" s="121"/>
      <c r="EN47" s="122"/>
      <c r="EO47" s="122"/>
      <c r="EP47" s="122"/>
      <c r="EQ47" s="122"/>
      <c r="ER47" s="122"/>
      <c r="ES47" s="122"/>
      <c r="ET47" s="122"/>
      <c r="EU47" s="12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143"/>
      <c r="FP47" s="295"/>
      <c r="FQ47" s="295"/>
      <c r="FR47" s="296" t="str">
        <f>GN32</f>
        <v>ICK</v>
      </c>
      <c r="FS47" s="297" t="str">
        <f>GN36</f>
        <v>CERETANO</v>
      </c>
      <c r="FT47" s="298"/>
      <c r="FU47" s="298"/>
      <c r="FV47" s="168"/>
      <c r="FW47" s="295"/>
      <c r="FX47" s="295"/>
      <c r="FY47" s="296" t="str">
        <f>GO34</f>
        <v>OURAL'S</v>
      </c>
      <c r="FZ47" s="297" t="str">
        <f>GO30</f>
        <v>EGARA</v>
      </c>
      <c r="GA47" s="298"/>
      <c r="GB47" s="298"/>
      <c r="GC47" s="168"/>
      <c r="GD47" s="295"/>
      <c r="GE47" s="295"/>
      <c r="GF47" s="293" t="str">
        <f t="shared" si="69"/>
        <v>EMPÚRIES</v>
      </c>
      <c r="GG47" s="294" t="str">
        <f t="shared" si="68"/>
        <v>HURACÀ</v>
      </c>
      <c r="GH47" s="298"/>
      <c r="GI47" s="298"/>
      <c r="GJ47" s="162"/>
      <c r="GL47" s="162"/>
      <c r="GN47" s="73"/>
      <c r="GO47" s="73"/>
      <c r="GP47" s="73"/>
      <c r="GQ47" s="73"/>
      <c r="GR47" s="73"/>
      <c r="GS47" s="73"/>
      <c r="GT47" s="73"/>
      <c r="GU47" s="73"/>
      <c r="GV47" s="73"/>
      <c r="GW47" s="73"/>
    </row>
    <row r="48" spans="2:205" ht="12" customHeight="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151"/>
      <c r="EM48" s="121"/>
      <c r="EN48" s="122"/>
      <c r="EO48" s="122"/>
      <c r="EP48" s="122"/>
      <c r="EQ48" s="122"/>
      <c r="ER48" s="122"/>
      <c r="ES48" s="122"/>
      <c r="ET48" s="122"/>
      <c r="EU48" s="12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143"/>
      <c r="FP48" s="295"/>
      <c r="FQ48" s="295"/>
      <c r="FR48" s="296" t="str">
        <f>GN33</f>
        <v>EMPÚRIES</v>
      </c>
      <c r="FS48" s="297" t="str">
        <f>GN35</f>
        <v>NUCA</v>
      </c>
      <c r="FT48" s="298"/>
      <c r="FU48" s="298"/>
      <c r="FV48" s="168"/>
      <c r="FW48" s="295"/>
      <c r="FX48" s="295"/>
      <c r="FY48" s="296" t="str">
        <f>GO33</f>
        <v>RAPUCO</v>
      </c>
      <c r="FZ48" s="297" t="str">
        <f>GO31</f>
        <v>DREAM TEAM</v>
      </c>
      <c r="GA48" s="298"/>
      <c r="GB48" s="298"/>
      <c r="GC48" s="168"/>
      <c r="GD48" s="295"/>
      <c r="GE48" s="295"/>
      <c r="GF48" s="293" t="str">
        <f t="shared" si="69"/>
        <v>COMTAL</v>
      </c>
      <c r="GG48" s="294" t="str">
        <f>GN36</f>
        <v>CERETANO</v>
      </c>
      <c r="GH48" s="298"/>
      <c r="GI48" s="298"/>
      <c r="GJ48" s="162"/>
      <c r="GL48" s="162"/>
      <c r="GN48" s="73"/>
      <c r="GO48" s="73"/>
      <c r="GP48" s="73"/>
      <c r="GQ48" s="73"/>
      <c r="GR48" s="73"/>
      <c r="GS48" s="73"/>
      <c r="GT48" s="73"/>
      <c r="GU48" s="73"/>
      <c r="GV48" s="73"/>
      <c r="GW48" s="73"/>
    </row>
    <row r="49" spans="2:205" ht="12" customHeight="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151"/>
      <c r="EM49" s="121"/>
      <c r="EN49" s="122"/>
      <c r="EO49" s="122"/>
      <c r="EP49" s="122"/>
      <c r="EQ49" s="122"/>
      <c r="ER49" s="122"/>
      <c r="ES49" s="122"/>
      <c r="ET49" s="122"/>
      <c r="EU49" s="12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143"/>
      <c r="FP49" s="295"/>
      <c r="FQ49" s="295"/>
      <c r="FR49" s="296" t="str">
        <f>GN34</f>
        <v>COMTAL</v>
      </c>
      <c r="FS49" s="297" t="str">
        <f>GN37</f>
        <v>PALLEJÀ</v>
      </c>
      <c r="FT49" s="167"/>
      <c r="FU49" s="167"/>
      <c r="FV49" s="168"/>
      <c r="FW49" s="295"/>
      <c r="FX49" s="295"/>
      <c r="FY49" s="296" t="str">
        <f>GN37</f>
        <v>PALLEJÀ</v>
      </c>
      <c r="FZ49" s="297" t="str">
        <f>GO32</f>
        <v>OTAC'S</v>
      </c>
      <c r="GA49" s="167"/>
      <c r="GB49" s="167"/>
      <c r="GC49" s="168"/>
      <c r="GD49" s="295"/>
      <c r="GE49" s="295"/>
      <c r="GF49" s="293" t="str">
        <f t="shared" si="69"/>
        <v>NUCA</v>
      </c>
      <c r="GG49" s="294" t="str">
        <f>GN37</f>
        <v>PALLEJÀ</v>
      </c>
      <c r="GH49" s="167"/>
      <c r="GI49" s="167"/>
      <c r="GJ49" s="162"/>
      <c r="GL49" s="162"/>
      <c r="GN49" s="73"/>
      <c r="GO49" s="73"/>
      <c r="GP49" s="73"/>
      <c r="GQ49" s="73"/>
      <c r="GR49" s="73"/>
      <c r="GS49" s="73"/>
      <c r="GT49" s="73"/>
      <c r="GU49" s="73"/>
      <c r="GV49" s="73"/>
      <c r="GW49" s="73"/>
    </row>
    <row r="50" spans="2:205" ht="12" customHeight="1" thickBot="1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151"/>
      <c r="EM50" s="121"/>
      <c r="EN50" s="122"/>
      <c r="EO50" s="122"/>
      <c r="EP50" s="122"/>
      <c r="EQ50" s="122"/>
      <c r="ER50" s="122"/>
      <c r="ES50" s="122"/>
      <c r="ET50" s="122"/>
      <c r="EU50" s="12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143"/>
      <c r="FP50" s="170"/>
      <c r="FQ50" s="170"/>
      <c r="FR50" s="171"/>
      <c r="FS50" s="171"/>
      <c r="FT50" s="169"/>
      <c r="FU50" s="169"/>
      <c r="FV50" s="170"/>
      <c r="FW50" s="170"/>
      <c r="FX50" s="170"/>
      <c r="FY50" s="171"/>
      <c r="FZ50" s="171"/>
      <c r="GA50" s="169"/>
      <c r="GB50" s="169"/>
      <c r="GC50" s="169"/>
      <c r="GD50" s="170"/>
      <c r="GE50" s="170"/>
      <c r="GF50" s="171"/>
      <c r="GG50" s="171"/>
      <c r="GH50" s="169"/>
      <c r="GI50" s="169"/>
      <c r="GJ50" s="172"/>
      <c r="GL50" s="173"/>
      <c r="GM50" s="1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</row>
    <row r="51" spans="2:205" ht="12" customHeight="1" thickBot="1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151"/>
      <c r="EM51" s="121"/>
      <c r="EN51" s="122"/>
      <c r="EO51" s="122"/>
      <c r="EP51" s="122"/>
      <c r="EQ51" s="122"/>
      <c r="ER51" s="122"/>
      <c r="ES51" s="122"/>
      <c r="ET51" s="122"/>
      <c r="EU51" s="12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143"/>
      <c r="FP51" s="154" t="s">
        <v>54</v>
      </c>
      <c r="FQ51" s="155" t="s">
        <v>71</v>
      </c>
      <c r="FR51" s="156">
        <f>GF41+7</f>
        <v>43962</v>
      </c>
      <c r="FS51" s="157">
        <f>GG41+7</f>
        <v>44151</v>
      </c>
      <c r="FT51" s="158" t="s">
        <v>54</v>
      </c>
      <c r="FU51" s="159" t="s">
        <v>72</v>
      </c>
      <c r="FV51" s="160"/>
      <c r="FW51" s="282" t="s">
        <v>54</v>
      </c>
      <c r="FX51" s="283" t="s">
        <v>73</v>
      </c>
      <c r="FY51" s="156">
        <f>FR51+7</f>
        <v>43969</v>
      </c>
      <c r="FZ51" s="157">
        <f>FS51+7</f>
        <v>44158</v>
      </c>
      <c r="GA51" s="158" t="s">
        <v>54</v>
      </c>
      <c r="GB51" s="159" t="s">
        <v>74</v>
      </c>
      <c r="GC51" s="161"/>
      <c r="GD51" s="282" t="s">
        <v>54</v>
      </c>
      <c r="GE51" s="283" t="s">
        <v>75</v>
      </c>
      <c r="GF51" s="156">
        <f>FY51+7</f>
        <v>43976</v>
      </c>
      <c r="GG51" s="157">
        <f>FZ51+7</f>
        <v>44165</v>
      </c>
      <c r="GH51" s="158" t="s">
        <v>54</v>
      </c>
      <c r="GI51" s="159" t="s">
        <v>76</v>
      </c>
      <c r="GJ51" s="174"/>
      <c r="GL51" s="174"/>
      <c r="GN51" s="73"/>
      <c r="GO51" s="73"/>
      <c r="GP51" s="73"/>
      <c r="GQ51" s="73"/>
      <c r="GR51" s="73"/>
      <c r="GS51" s="73"/>
      <c r="GT51" s="73"/>
      <c r="GU51" s="73"/>
      <c r="GV51" s="73"/>
      <c r="GW51" s="73"/>
    </row>
    <row r="52" spans="2:205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151"/>
      <c r="EM52" s="121"/>
      <c r="EN52" s="122"/>
      <c r="EO52" s="122"/>
      <c r="EP52" s="122"/>
      <c r="EQ52" s="122"/>
      <c r="ER52" s="122"/>
      <c r="ES52" s="122"/>
      <c r="ET52" s="122"/>
      <c r="EU52" s="12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143"/>
      <c r="FP52" s="292"/>
      <c r="FQ52" s="292"/>
      <c r="FR52" s="293" t="str">
        <f>GN36</f>
        <v>CERETANO</v>
      </c>
      <c r="FS52" s="294" t="str">
        <f>GN35</f>
        <v>NUCA</v>
      </c>
      <c r="FT52" s="164"/>
      <c r="FU52" s="164"/>
      <c r="FV52" s="165"/>
      <c r="FW52" s="292"/>
      <c r="FX52" s="292"/>
      <c r="FY52" s="293" t="str">
        <f>GO30</f>
        <v>EGARA</v>
      </c>
      <c r="FZ52" s="294" t="str">
        <f aca="true" t="shared" si="70" ref="FZ52:FZ58">GO31</f>
        <v>DREAM TEAM</v>
      </c>
      <c r="GA52" s="164"/>
      <c r="GB52" s="164"/>
      <c r="GC52" s="165"/>
      <c r="GD52" s="292"/>
      <c r="GE52" s="292"/>
      <c r="GF52" s="293" t="str">
        <f>GO37</f>
        <v>HURACÀ</v>
      </c>
      <c r="GG52" s="294" t="str">
        <f>GN36</f>
        <v>CERETANO</v>
      </c>
      <c r="GH52" s="164"/>
      <c r="GI52" s="164"/>
      <c r="GJ52" s="162"/>
      <c r="GL52" s="162"/>
      <c r="GN52" s="73"/>
      <c r="GO52" s="73"/>
      <c r="GP52" s="73"/>
      <c r="GQ52" s="73"/>
      <c r="GR52" s="73"/>
      <c r="GS52" s="73"/>
      <c r="GT52" s="73"/>
      <c r="GU52" s="73"/>
      <c r="GV52" s="73"/>
      <c r="GW52" s="73"/>
    </row>
    <row r="53" spans="2:205" ht="12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151"/>
      <c r="EM53" s="121"/>
      <c r="EN53" s="122"/>
      <c r="EO53" s="122"/>
      <c r="EP53" s="122"/>
      <c r="EQ53" s="122"/>
      <c r="ER53" s="122"/>
      <c r="ES53" s="122"/>
      <c r="ET53" s="122"/>
      <c r="EU53" s="12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143"/>
      <c r="FP53" s="295"/>
      <c r="FQ53" s="295"/>
      <c r="FR53" s="296" t="str">
        <f>GO37</f>
        <v>HURACÀ</v>
      </c>
      <c r="FS53" s="297" t="str">
        <f>GN34</f>
        <v>COMTAL</v>
      </c>
      <c r="FT53" s="298"/>
      <c r="FU53" s="298"/>
      <c r="FV53" s="168"/>
      <c r="FW53" s="295"/>
      <c r="FX53" s="295"/>
      <c r="FY53" s="293" t="str">
        <f aca="true" t="shared" si="71" ref="FY53:FY59">GN30</f>
        <v>BRASILIA</v>
      </c>
      <c r="FZ53" s="297" t="str">
        <f t="shared" si="70"/>
        <v>OTAC'S</v>
      </c>
      <c r="GA53" s="298"/>
      <c r="GB53" s="298"/>
      <c r="GC53" s="168"/>
      <c r="GD53" s="295"/>
      <c r="GE53" s="295"/>
      <c r="GF53" s="293" t="str">
        <f>GO36</f>
        <v>PEÑAROL</v>
      </c>
      <c r="GG53" s="294" t="str">
        <f>GN35</f>
        <v>NUCA</v>
      </c>
      <c r="GH53" s="298"/>
      <c r="GI53" s="298"/>
      <c r="GJ53" s="162"/>
      <c r="GL53" s="162"/>
      <c r="GN53" s="73"/>
      <c r="GO53" s="73"/>
      <c r="GP53" s="73"/>
      <c r="GQ53" s="73"/>
      <c r="GR53" s="73"/>
      <c r="GS53" s="73"/>
      <c r="GT53" s="73"/>
      <c r="GU53" s="73"/>
      <c r="GV53" s="73"/>
      <c r="GW53" s="73"/>
    </row>
    <row r="54" spans="2:205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151"/>
      <c r="EM54" s="121"/>
      <c r="EN54" s="122"/>
      <c r="EO54" s="122"/>
      <c r="EP54" s="122"/>
      <c r="EQ54" s="122"/>
      <c r="ER54" s="122"/>
      <c r="ES54" s="122"/>
      <c r="ET54" s="122"/>
      <c r="EU54" s="12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143"/>
      <c r="FP54" s="295"/>
      <c r="FQ54" s="295"/>
      <c r="FR54" s="296" t="str">
        <f>GO36</f>
        <v>PEÑAROL</v>
      </c>
      <c r="FS54" s="297" t="str">
        <f>GN33</f>
        <v>EMPÚRIES</v>
      </c>
      <c r="FT54" s="298"/>
      <c r="FU54" s="298"/>
      <c r="FV54" s="168"/>
      <c r="FW54" s="295"/>
      <c r="FX54" s="295"/>
      <c r="FY54" s="293" t="str">
        <f t="shared" si="71"/>
        <v>NÀSTIC</v>
      </c>
      <c r="FZ54" s="297" t="str">
        <f t="shared" si="70"/>
        <v>RAPUCO</v>
      </c>
      <c r="GA54" s="298"/>
      <c r="GB54" s="298"/>
      <c r="GC54" s="168"/>
      <c r="GD54" s="295"/>
      <c r="GE54" s="295"/>
      <c r="GF54" s="293" t="str">
        <f>GO35</f>
        <v>BOTOFUMEIRO</v>
      </c>
      <c r="GG54" s="294" t="str">
        <f>GN34</f>
        <v>COMTAL</v>
      </c>
      <c r="GH54" s="298"/>
      <c r="GI54" s="298"/>
      <c r="GJ54" s="162"/>
      <c r="GL54" s="162"/>
      <c r="GN54" s="73"/>
      <c r="GO54" s="73"/>
      <c r="GP54" s="73"/>
      <c r="GQ54" s="73"/>
      <c r="GR54" s="73"/>
      <c r="GS54" s="73"/>
      <c r="GT54" s="73"/>
      <c r="GU54" s="73"/>
      <c r="GV54" s="73"/>
      <c r="GW54" s="73"/>
    </row>
    <row r="55" spans="2:205" ht="12" customHeight="1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150"/>
      <c r="EM55" s="121"/>
      <c r="EN55" s="122"/>
      <c r="EO55" s="122"/>
      <c r="EP55" s="122"/>
      <c r="EQ55" s="122"/>
      <c r="ER55" s="122"/>
      <c r="ES55" s="122"/>
      <c r="ET55" s="122"/>
      <c r="EU55" s="12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143"/>
      <c r="FP55" s="295"/>
      <c r="FQ55" s="295"/>
      <c r="FR55" s="296" t="str">
        <f>GO35</f>
        <v>BOTOFUMEIRO</v>
      </c>
      <c r="FS55" s="297" t="str">
        <f>GN32</f>
        <v>ICK</v>
      </c>
      <c r="FT55" s="298"/>
      <c r="FU55" s="298"/>
      <c r="FV55" s="168"/>
      <c r="FW55" s="295"/>
      <c r="FX55" s="295"/>
      <c r="FY55" s="293" t="str">
        <f t="shared" si="71"/>
        <v>ICK</v>
      </c>
      <c r="FZ55" s="297" t="str">
        <f t="shared" si="70"/>
        <v>OURAL'S</v>
      </c>
      <c r="GA55" s="298"/>
      <c r="GB55" s="298"/>
      <c r="GC55" s="168"/>
      <c r="GD55" s="295"/>
      <c r="GE55" s="295"/>
      <c r="GF55" s="293" t="str">
        <f>GO34</f>
        <v>OURAL'S</v>
      </c>
      <c r="GG55" s="294" t="str">
        <f>GN33</f>
        <v>EMPÚRIES</v>
      </c>
      <c r="GH55" s="298"/>
      <c r="GI55" s="298"/>
      <c r="GJ55" s="162"/>
      <c r="GL55" s="162"/>
      <c r="GN55" s="73"/>
      <c r="GO55" s="73"/>
      <c r="GP55" s="73"/>
      <c r="GQ55" s="73"/>
      <c r="GR55" s="73"/>
      <c r="GS55" s="73"/>
      <c r="GT55" s="73"/>
      <c r="GU55" s="73"/>
      <c r="GV55" s="73"/>
      <c r="GW55" s="73"/>
    </row>
    <row r="56" spans="2:205" ht="12" customHeight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150"/>
      <c r="EM56" s="121"/>
      <c r="EN56" s="122"/>
      <c r="EO56" s="122"/>
      <c r="EP56" s="122"/>
      <c r="EQ56" s="122"/>
      <c r="ER56" s="122"/>
      <c r="ES56" s="122"/>
      <c r="ET56" s="122"/>
      <c r="EU56" s="12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143"/>
      <c r="FP56" s="295"/>
      <c r="FQ56" s="295"/>
      <c r="FR56" s="296" t="str">
        <f>GO34</f>
        <v>OURAL'S</v>
      </c>
      <c r="FS56" s="297" t="str">
        <f>GN31</f>
        <v>NÀSTIC</v>
      </c>
      <c r="FT56" s="298"/>
      <c r="FU56" s="298"/>
      <c r="FV56" s="168"/>
      <c r="FW56" s="295"/>
      <c r="FX56" s="295"/>
      <c r="FY56" s="293" t="str">
        <f t="shared" si="71"/>
        <v>EMPÚRIES</v>
      </c>
      <c r="FZ56" s="297" t="str">
        <f t="shared" si="70"/>
        <v>BOTOFUMEIRO</v>
      </c>
      <c r="GA56" s="298"/>
      <c r="GB56" s="298"/>
      <c r="GC56" s="168"/>
      <c r="GD56" s="295"/>
      <c r="GE56" s="295"/>
      <c r="GF56" s="293" t="str">
        <f>GO33</f>
        <v>RAPUCO</v>
      </c>
      <c r="GG56" s="294" t="str">
        <f>GN32</f>
        <v>ICK</v>
      </c>
      <c r="GH56" s="298"/>
      <c r="GI56" s="298"/>
      <c r="GJ56" s="162"/>
      <c r="GL56" s="162"/>
      <c r="GN56" s="73"/>
      <c r="GO56" s="73"/>
      <c r="GP56" s="73"/>
      <c r="GQ56" s="73"/>
      <c r="GR56" s="73"/>
      <c r="GS56" s="73"/>
      <c r="GT56" s="73"/>
      <c r="GU56" s="73"/>
      <c r="GV56" s="73"/>
      <c r="GW56" s="73"/>
    </row>
    <row r="57" spans="2:205" ht="12" customHeight="1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150"/>
      <c r="EM57" s="121"/>
      <c r="EN57" s="122"/>
      <c r="EO57" s="122"/>
      <c r="EP57" s="122"/>
      <c r="EQ57" s="122"/>
      <c r="ER57" s="122"/>
      <c r="ES57" s="122"/>
      <c r="ET57" s="122"/>
      <c r="EU57" s="12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143"/>
      <c r="FP57" s="295"/>
      <c r="FQ57" s="295"/>
      <c r="FR57" s="296" t="str">
        <f>GO33</f>
        <v>RAPUCO</v>
      </c>
      <c r="FS57" s="297" t="str">
        <f>GN30</f>
        <v>BRASILIA</v>
      </c>
      <c r="FT57" s="298"/>
      <c r="FU57" s="298"/>
      <c r="FV57" s="168"/>
      <c r="FW57" s="295"/>
      <c r="FX57" s="295"/>
      <c r="FY57" s="296" t="str">
        <f t="shared" si="71"/>
        <v>COMTAL</v>
      </c>
      <c r="FZ57" s="297" t="str">
        <f t="shared" si="70"/>
        <v>PEÑAROL</v>
      </c>
      <c r="GA57" s="298"/>
      <c r="GB57" s="298"/>
      <c r="GC57" s="168"/>
      <c r="GD57" s="295"/>
      <c r="GE57" s="295"/>
      <c r="GF57" s="293" t="str">
        <f>GO32</f>
        <v>OTAC'S</v>
      </c>
      <c r="GG57" s="294" t="str">
        <f>GN31</f>
        <v>NÀSTIC</v>
      </c>
      <c r="GH57" s="298"/>
      <c r="GI57" s="298"/>
      <c r="GJ57" s="162"/>
      <c r="GL57" s="162"/>
      <c r="GN57" s="73"/>
      <c r="GO57" s="73"/>
      <c r="GP57" s="73"/>
      <c r="GQ57" s="73"/>
      <c r="GR57" s="73"/>
      <c r="GS57" s="73"/>
      <c r="GT57" s="73"/>
      <c r="GU57" s="73"/>
      <c r="GV57" s="73"/>
      <c r="GW57" s="73"/>
    </row>
    <row r="58" spans="2:205" ht="12" customHeight="1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150"/>
      <c r="EM58" s="121"/>
      <c r="EN58" s="122"/>
      <c r="EO58" s="122"/>
      <c r="EP58" s="122"/>
      <c r="EQ58" s="122"/>
      <c r="ER58" s="122"/>
      <c r="ES58" s="122"/>
      <c r="ET58" s="122"/>
      <c r="EU58" s="12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143"/>
      <c r="FP58" s="295"/>
      <c r="FQ58" s="295"/>
      <c r="FR58" s="296" t="str">
        <f>GO32</f>
        <v>OTAC'S</v>
      </c>
      <c r="FS58" s="297" t="str">
        <f>GO30</f>
        <v>EGARA</v>
      </c>
      <c r="FT58" s="298"/>
      <c r="FU58" s="298"/>
      <c r="FV58" s="168"/>
      <c r="FW58" s="295"/>
      <c r="FX58" s="295"/>
      <c r="FY58" s="296" t="str">
        <f t="shared" si="71"/>
        <v>NUCA</v>
      </c>
      <c r="FZ58" s="297" t="str">
        <f t="shared" si="70"/>
        <v>HURACÀ</v>
      </c>
      <c r="GA58" s="298"/>
      <c r="GB58" s="298"/>
      <c r="GC58" s="168"/>
      <c r="GD58" s="295"/>
      <c r="GE58" s="295"/>
      <c r="GF58" s="293" t="str">
        <f>GO31</f>
        <v>DREAM TEAM</v>
      </c>
      <c r="GG58" s="294" t="str">
        <f>GN30</f>
        <v>BRASILIA</v>
      </c>
      <c r="GH58" s="298"/>
      <c r="GI58" s="298"/>
      <c r="GJ58" s="162"/>
      <c r="GL58" s="162"/>
      <c r="GN58" s="73"/>
      <c r="GO58" s="73"/>
      <c r="GP58" s="73"/>
      <c r="GQ58" s="73"/>
      <c r="GR58" s="73"/>
      <c r="GS58" s="73"/>
      <c r="GT58" s="73"/>
      <c r="GU58" s="73"/>
      <c r="GV58" s="73"/>
      <c r="GW58" s="73"/>
    </row>
    <row r="59" spans="2:205" ht="12" customHeight="1">
      <c r="B59" s="74"/>
      <c r="C59" s="74"/>
      <c r="D59" s="74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150"/>
      <c r="EM59" s="121"/>
      <c r="EN59" s="122"/>
      <c r="EO59" s="122"/>
      <c r="EP59" s="122"/>
      <c r="EQ59" s="122"/>
      <c r="ER59" s="122"/>
      <c r="ES59" s="122"/>
      <c r="ET59" s="122"/>
      <c r="EU59" s="12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143"/>
      <c r="FP59" s="295"/>
      <c r="FQ59" s="295"/>
      <c r="FR59" s="296" t="str">
        <f>GN37</f>
        <v>PALLEJÀ</v>
      </c>
      <c r="FS59" s="297" t="str">
        <f>GO31</f>
        <v>DREAM TEAM</v>
      </c>
      <c r="FT59" s="167"/>
      <c r="FU59" s="167"/>
      <c r="FV59" s="168"/>
      <c r="FW59" s="295"/>
      <c r="FX59" s="295"/>
      <c r="FY59" s="296" t="str">
        <f t="shared" si="71"/>
        <v>CERETANO</v>
      </c>
      <c r="FZ59" s="297" t="str">
        <f>GN37</f>
        <v>PALLEJÀ</v>
      </c>
      <c r="GA59" s="167"/>
      <c r="GB59" s="167"/>
      <c r="GC59" s="168"/>
      <c r="GD59" s="295"/>
      <c r="GE59" s="295"/>
      <c r="GF59" s="293" t="str">
        <f>GN37</f>
        <v>PALLEJÀ</v>
      </c>
      <c r="GG59" s="294" t="str">
        <f>GO30</f>
        <v>EGARA</v>
      </c>
      <c r="GH59" s="167"/>
      <c r="GI59" s="167"/>
      <c r="GJ59" s="162"/>
      <c r="GL59" s="162"/>
      <c r="GN59" s="73"/>
      <c r="GO59" s="73"/>
      <c r="GP59" s="73"/>
      <c r="GQ59" s="73"/>
      <c r="GR59" s="73"/>
      <c r="GS59" s="73"/>
      <c r="GT59" s="73"/>
      <c r="GU59" s="73"/>
      <c r="GV59" s="73"/>
      <c r="GW59" s="73"/>
    </row>
    <row r="60" spans="2:205" ht="12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150"/>
      <c r="EM60" s="121"/>
      <c r="EN60" s="122"/>
      <c r="EO60" s="122"/>
      <c r="EP60" s="122"/>
      <c r="EQ60" s="122"/>
      <c r="ER60" s="122"/>
      <c r="ES60" s="122"/>
      <c r="ET60" s="122"/>
      <c r="EU60" s="12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143"/>
      <c r="FP60" s="170">
        <f>+FP12+FP13+FP14+FP15+FP16+FP17+FP18+FP19+FP22+FP23+FP24+FP25+FP26+FP27+FP28+FP29+FP32+FP33+FP34+FP35+FP36+FP37+FP38+FP39+FP42+FP43+FP44+FP45+FP46+FP47+FP48+FP49+FP52+FP53+FP54+FP55+FP56+FP57+FP58+FP59</f>
        <v>0</v>
      </c>
      <c r="FQ60" s="170">
        <f>+FQ12+FQ13+FQ14+FQ15+FQ16+FQ17+FQ18+FQ19+FQ22+FQ23+FQ24+FQ25+FQ26+FQ27+FQ28+FQ29+FQ32+FQ33+FQ34+FQ35+FQ36+FQ37+FQ38+FQ39+FQ42+FQ43+FQ44+FQ45+FQ46+FQ47+FQ48+FQ49+FQ52+FQ53+FQ54+FQ55+FQ56+FQ57+FQ58+FQ59</f>
        <v>0</v>
      </c>
      <c r="FR60" s="179"/>
      <c r="FS60" s="171"/>
      <c r="FT60" s="170">
        <f>+FT12+FT13+FT14+FT15+FT16+FT17+FT18+FT19+FT22+FT23+FT24+FT25+FT26+FT27+FT28+FT29+FT32+FT33+FT34+FT35+FT36+FT37+FT38+FT39+FT42+FT43+FT44+FT45+FT46+FT47+FT48+FT49+FT52+FT53+FT54+FT55+FT56+FT57+FT58+FT59</f>
        <v>0</v>
      </c>
      <c r="FU60" s="170">
        <f>+FU12+FU13+FU14+FU15+FU16+FU17+FU18+FU19+FU22+FU23+FU24+FU25+FU26+FU27+FU28+FU29+FU32+FU33+FU34+FU35+FU36+FU37+FU38+FU39+FU42+FU43+FU44+FU45+FU46+FU47+FU48+FU49+FU52+FU53+FU54+FU55+FU56+FU57+FU58+FU59</f>
        <v>0</v>
      </c>
      <c r="FV60" s="170"/>
      <c r="FW60" s="170">
        <f>+FW12+FW13+FW14+FW15+FW16+FW17+FW18+FW19+FW22+FW23+FW24+FW25+FW26+FW27+FW28+FW29+FW32+FW33+FW34+FW35+FW36+FW37+FW38+FW39+FW42+FW43+FW44+FW45+FW46+FW47+FW48+FW49+FW52+FW53+FW54+FW55+FW56+FW57+FW58+FW59</f>
        <v>0</v>
      </c>
      <c r="FX60" s="170">
        <f>+FX12+FX13+FX14+FX15+FX16+FX17+FX18+FX19+FX22+FX23+FX24+FX25+FX26+FX27+FX28+FX29+FX32+FX33+FX34+FX35+FX36+FX37+FX38+FX39+FX42+FX43+FX44+FX45+FX46+FX47+FX48+FX49+FX52+FX53+FX54+FX55+FX56+FX57+FX58+FX59</f>
        <v>0</v>
      </c>
      <c r="FY60" s="171"/>
      <c r="FZ60" s="171"/>
      <c r="GA60" s="170">
        <f>+GA12+GA13+GA14+GA15+GA16+GA17+GA18+GA19+GA22+GA23+GA24+GA25+GA26+GA27+GA28+GA29+GA32+GA33+GA34+GA35+GA36+GA37+GA38+GA39+GA42+GA43+GA44+GA45+GA46+GA47+GA48+GA49+GA52+GA53+GA54+GA55+GA56+GA57+GA58+GA59</f>
        <v>0</v>
      </c>
      <c r="GB60" s="170">
        <f>+GB12+GB13+GB14+GB15+GB16+GB17+GB18+GB19+GB22+GB23+GB24+GB25+GB26+GB27+GB28+GB29+GB32+GB33+GB34+GB35+GB36+GB37+GB38+GB39+GB42+GB43+GB44+GB45+GB46+GB47+GB48+GB49+GB52+GB53+GB54+GB55+GB56+GB57+GB58+GB59</f>
        <v>0</v>
      </c>
      <c r="GC60" s="169"/>
      <c r="GD60" s="170">
        <f>+GD12+GD13+GD14+GD15+GD16+GD17+GD18+GD19+GD22+GD23+GD24+GD25+GD26+GD27+GD28+GD29+GD32+GD33+GD34+GD35+GD36+GD37+GD38+GD39+GD42+GD43+GD44+GD45+GD46+GD47+GD48+GD49+GD52+GD53+GD54+GD55+GD56+GD57+GD58+GD59</f>
        <v>0</v>
      </c>
      <c r="GE60" s="170">
        <f>+GE12+GE13+GE14+GE15+GE16+GE17+GE18+GE19+GE22+GE23+GE24+GE25+GE26+GE27+GE28+GE29+GE32+GE33+GE34+GE35+GE36+GE37+GE38+GE39+GE42+GE43+GE44+GE45+GE46+GE47+GE48+GE49+GE52+GE53+GE54+GE55+GE56+GE57+GE58+GE59</f>
        <v>0</v>
      </c>
      <c r="GF60" s="171"/>
      <c r="GG60" s="171"/>
      <c r="GH60" s="170">
        <f>+GH12+GH13+GH14+GH15+GH16+GH17+GH18+GH19+GH22+GH23+GH24+GH25+GH26+GH27+GH28+GH29+GH32+GH33+GH34+GH35+GH36+GH37+GH38+GH39+GH42+GH43+GH44+GH45+GH46+GH47+GH48+GH49+GH52+GH53+GH54+GH55+GH56+GH57+GH58+GH59</f>
        <v>0</v>
      </c>
      <c r="GI60" s="170">
        <f>+GI12+GI13+GI14+GI15+GI16+GI17+GI18+GI19+GI22+GI23+GI24+GI25+GI26+GI27+GI28+GI29+GI32+GI33+GI34+GI35+GI36+GI37+GI38+GI39+GI42+GI43+GI44+GI45+GI46+GI47+GI48+GI49+GI52+GI53+GI54+GI55+GI56+GI57+GI58+GI59</f>
        <v>0</v>
      </c>
      <c r="GJ60" s="162"/>
      <c r="GL60" s="162"/>
      <c r="GN60" s="73"/>
      <c r="GO60" s="73"/>
      <c r="GP60" s="73"/>
      <c r="GQ60" s="73"/>
      <c r="GR60" s="73"/>
      <c r="GS60" s="73"/>
      <c r="GT60" s="73"/>
      <c r="GU60" s="73"/>
      <c r="GV60" s="73"/>
      <c r="GW60" s="73"/>
    </row>
    <row r="61" spans="2:205" ht="12" customHeight="1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120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143"/>
      <c r="FP61">
        <f>COUNT(FP12:FP59)</f>
        <v>0</v>
      </c>
      <c r="FR61" s="284" t="s">
        <v>323</v>
      </c>
      <c r="FS61" s="285">
        <f>FP60+FU60+FW60+GB60+GD60+GI60</f>
        <v>0</v>
      </c>
      <c r="FT61">
        <f>COUNT(FT12:FT59)</f>
        <v>0</v>
      </c>
      <c r="FW61">
        <f>COUNT(FW12:FW59)</f>
        <v>0</v>
      </c>
      <c r="FX61" s="169"/>
      <c r="FY61" s="169"/>
      <c r="FZ61" s="169"/>
      <c r="GA61">
        <f>COUNT(GA12:GA59)</f>
        <v>0</v>
      </c>
      <c r="GB61" s="170"/>
      <c r="GD61">
        <f>COUNT(GD12:GD59)</f>
        <v>0</v>
      </c>
      <c r="GH61">
        <f>COUNT(GH12:GH59)</f>
        <v>0</v>
      </c>
      <c r="GJ61" s="181"/>
      <c r="GL61" s="172"/>
      <c r="GM61" s="182"/>
      <c r="GN61" s="73"/>
      <c r="GO61" s="73"/>
      <c r="GP61" s="73"/>
      <c r="GQ61" s="73"/>
      <c r="GR61" s="73"/>
      <c r="GS61" s="73"/>
      <c r="GT61" s="73"/>
      <c r="GU61" s="73"/>
      <c r="GV61" s="73"/>
      <c r="GW61" s="73"/>
    </row>
    <row r="62" spans="2:205" ht="12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143"/>
      <c r="FR62" s="284" t="s">
        <v>324</v>
      </c>
      <c r="FS62" s="285">
        <f>FQ60+FT60+FX60+GA60+GE60+GH60</f>
        <v>0</v>
      </c>
      <c r="FT62" s="288" t="s">
        <v>325</v>
      </c>
      <c r="FU62" s="287"/>
      <c r="FV62" s="287"/>
      <c r="FW62" s="287">
        <f>FP61+FT61+FW61+GA61+GD61+GH61</f>
        <v>0</v>
      </c>
      <c r="FX62" s="169"/>
      <c r="FY62" s="169"/>
      <c r="FZ62" s="169"/>
      <c r="GA62" s="170"/>
      <c r="GB62" s="170"/>
      <c r="GJ62" s="183"/>
      <c r="GL62" s="184"/>
      <c r="GM62" s="185"/>
      <c r="GN62" s="73"/>
      <c r="GO62" s="73"/>
      <c r="GP62" s="73"/>
      <c r="GQ62" s="73"/>
      <c r="GR62" s="73"/>
      <c r="GS62" s="73"/>
      <c r="GT62" s="73"/>
      <c r="GU62" s="73"/>
      <c r="GV62" s="73"/>
      <c r="GW62" s="73"/>
    </row>
    <row r="63" spans="2:205" ht="12" customHeight="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85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143"/>
      <c r="FR63" s="186" t="s">
        <v>77</v>
      </c>
      <c r="FS63" s="180"/>
      <c r="FX63" s="169"/>
      <c r="FY63" s="169"/>
      <c r="FZ63" s="169"/>
      <c r="GA63" s="170"/>
      <c r="GB63" s="170"/>
      <c r="GJ63" s="178"/>
      <c r="GL63" s="178"/>
      <c r="GN63" s="73"/>
      <c r="GO63" s="73"/>
      <c r="GP63" s="73"/>
      <c r="GQ63" s="73"/>
      <c r="GR63" s="73"/>
      <c r="GS63" s="73"/>
      <c r="GT63" s="73"/>
      <c r="GU63" s="73"/>
      <c r="GV63" s="73"/>
      <c r="GW63" s="73"/>
    </row>
    <row r="64" spans="2:205" ht="12" customHeight="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85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143"/>
      <c r="FP64" s="2"/>
      <c r="FQ64" s="2">
        <v>1</v>
      </c>
      <c r="FX64" s="169"/>
      <c r="FY64" s="169"/>
      <c r="FZ64" s="169"/>
      <c r="GA64" s="170"/>
      <c r="GB64" s="170"/>
      <c r="GJ64" s="178"/>
      <c r="GK64" s="178"/>
      <c r="GL64" s="178"/>
      <c r="GN64" s="73"/>
      <c r="GO64" s="73"/>
      <c r="GP64" s="73"/>
      <c r="GQ64" s="73"/>
      <c r="GR64" s="73"/>
      <c r="GS64" s="73"/>
      <c r="GT64" s="73"/>
      <c r="GU64" s="73"/>
      <c r="GV64" s="73"/>
      <c r="GW64" s="73"/>
    </row>
    <row r="65" spans="2:205" ht="12" customHeight="1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143"/>
      <c r="FP65" s="2"/>
      <c r="FQ65" s="2">
        <v>2</v>
      </c>
      <c r="FX65" s="169"/>
      <c r="FY65" s="169"/>
      <c r="FZ65" s="169"/>
      <c r="GA65" s="170"/>
      <c r="GB65" s="170"/>
      <c r="GJ65" s="178"/>
      <c r="GK65" s="178"/>
      <c r="GL65" s="178"/>
      <c r="GN65" s="73"/>
      <c r="GO65" s="73"/>
      <c r="GP65" s="73"/>
      <c r="GQ65" s="73"/>
      <c r="GR65" s="73"/>
      <c r="GS65" s="73"/>
      <c r="GT65" s="73"/>
      <c r="GU65" s="73"/>
      <c r="GV65" s="73"/>
      <c r="GW65" s="73"/>
    </row>
    <row r="66" spans="2:205" ht="12" customHeight="1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143"/>
      <c r="FP66" s="135"/>
      <c r="FQ66" s="2">
        <v>3</v>
      </c>
      <c r="FX66" s="169"/>
      <c r="FY66" s="169"/>
      <c r="FZ66" s="169"/>
      <c r="GA66" s="170"/>
      <c r="GB66" s="170"/>
      <c r="GJ66" s="178"/>
      <c r="GK66" s="178"/>
      <c r="GL66" s="178"/>
      <c r="GN66" s="73"/>
      <c r="GO66" s="73"/>
      <c r="GP66" s="73"/>
      <c r="GQ66" s="73"/>
      <c r="GR66" s="73"/>
      <c r="GS66" s="73"/>
      <c r="GT66" s="73"/>
      <c r="GU66" s="73"/>
      <c r="GV66" s="73"/>
      <c r="GW66" s="73"/>
    </row>
    <row r="67" spans="2:205" ht="12" customHeight="1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149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143"/>
      <c r="FP67" s="178"/>
      <c r="FQ67" s="2">
        <v>4</v>
      </c>
      <c r="FX67" s="169"/>
      <c r="FY67" s="169"/>
      <c r="FZ67" s="169"/>
      <c r="GA67" s="170"/>
      <c r="GB67" s="170"/>
      <c r="GJ67" s="178"/>
      <c r="GK67" s="178"/>
      <c r="GL67" s="178"/>
      <c r="GN67" s="73"/>
      <c r="GO67" s="73"/>
      <c r="GP67" s="73"/>
      <c r="GQ67" s="73"/>
      <c r="GR67" s="73"/>
      <c r="GS67" s="73"/>
      <c r="GT67" s="73"/>
      <c r="GU67" s="73"/>
      <c r="GV67" s="73"/>
      <c r="GW67" s="73"/>
    </row>
    <row r="68" spans="2:205" ht="12" customHeight="1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4"/>
      <c r="EN68" s="75"/>
      <c r="EO68" s="75"/>
      <c r="EP68" s="75"/>
      <c r="EQ68" s="75"/>
      <c r="ER68" s="75"/>
      <c r="ES68" s="75"/>
      <c r="ET68" s="75"/>
      <c r="EU68" s="75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143"/>
      <c r="FP68" s="178"/>
      <c r="FQ68" s="2">
        <v>5</v>
      </c>
      <c r="FX68" s="169"/>
      <c r="FY68" s="169"/>
      <c r="FZ68" s="169"/>
      <c r="GA68" s="170"/>
      <c r="GB68" s="170"/>
      <c r="GJ68" s="178"/>
      <c r="GK68" s="178"/>
      <c r="GL68" s="178"/>
      <c r="GN68" s="73"/>
      <c r="GO68" s="73"/>
      <c r="GP68" s="73"/>
      <c r="GQ68" s="73"/>
      <c r="GR68" s="73"/>
      <c r="GS68" s="73"/>
      <c r="GT68" s="73"/>
      <c r="GU68" s="73"/>
      <c r="GV68" s="73"/>
      <c r="GW68" s="73"/>
    </row>
    <row r="69" spans="2:205" ht="12" customHeight="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4"/>
      <c r="EN69" s="75"/>
      <c r="EO69" s="75"/>
      <c r="EP69" s="75"/>
      <c r="EQ69" s="75"/>
      <c r="ER69" s="75"/>
      <c r="ES69" s="75"/>
      <c r="ET69" s="75"/>
      <c r="EU69" s="75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143"/>
      <c r="FP69" s="178"/>
      <c r="FQ69" s="2">
        <v>6</v>
      </c>
      <c r="FX69" s="169"/>
      <c r="FY69" s="169"/>
      <c r="FZ69" s="169"/>
      <c r="GA69" s="170"/>
      <c r="GB69" s="170"/>
      <c r="GJ69" s="178"/>
      <c r="GK69" s="178"/>
      <c r="GL69" s="178"/>
      <c r="GN69" s="73"/>
      <c r="GO69" s="73"/>
      <c r="GP69" s="73"/>
      <c r="GQ69" s="73"/>
      <c r="GR69" s="73"/>
      <c r="GS69" s="73"/>
      <c r="GT69" s="73"/>
      <c r="GU69" s="73"/>
      <c r="GV69" s="73"/>
      <c r="GW69" s="73"/>
    </row>
    <row r="70" spans="2:205" ht="12" customHeight="1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4"/>
      <c r="EN70" s="75"/>
      <c r="EO70" s="75"/>
      <c r="EP70" s="75"/>
      <c r="EQ70" s="75"/>
      <c r="ER70" s="75"/>
      <c r="ES70" s="75"/>
      <c r="ET70" s="75"/>
      <c r="EU70" s="75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143"/>
      <c r="FP70" s="178"/>
      <c r="FQ70" s="2">
        <v>7</v>
      </c>
      <c r="FT70" s="178"/>
      <c r="FU70" s="178"/>
      <c r="FV70" s="178"/>
      <c r="FW70" s="178"/>
      <c r="FX70" s="187"/>
      <c r="FY70" s="188"/>
      <c r="FZ70" s="188"/>
      <c r="GA70" s="170"/>
      <c r="GB70" s="170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N70" s="73"/>
      <c r="GO70" s="73"/>
      <c r="GP70" s="73"/>
      <c r="GQ70" s="73"/>
      <c r="GR70" s="73"/>
      <c r="GS70" s="73"/>
      <c r="GT70" s="73"/>
      <c r="GU70" s="73"/>
      <c r="GV70" s="73"/>
      <c r="GW70" s="73"/>
    </row>
    <row r="71" spans="2:205" ht="12" customHeight="1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4"/>
      <c r="EN71" s="75"/>
      <c r="EO71" s="75"/>
      <c r="EP71" s="75"/>
      <c r="EQ71" s="75"/>
      <c r="ER71" s="75"/>
      <c r="ES71" s="75"/>
      <c r="ET71" s="75"/>
      <c r="EU71" s="75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143"/>
      <c r="FP71" s="178"/>
      <c r="FQ71" s="2">
        <v>8</v>
      </c>
      <c r="FT71" s="178"/>
      <c r="FU71" s="178"/>
      <c r="FV71" s="178"/>
      <c r="FW71" s="178"/>
      <c r="FX71" s="187"/>
      <c r="FY71" s="188"/>
      <c r="FZ71" s="188"/>
      <c r="GA71" s="170"/>
      <c r="GB71" s="170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N71" s="73"/>
      <c r="GO71" s="73"/>
      <c r="GP71" s="73"/>
      <c r="GQ71" s="73"/>
      <c r="GR71" s="73"/>
      <c r="GS71" s="73"/>
      <c r="GT71" s="73"/>
      <c r="GU71" s="73"/>
      <c r="GV71" s="73"/>
      <c r="GW71" s="73"/>
    </row>
    <row r="72" spans="2:205" ht="12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4"/>
      <c r="EN72" s="75"/>
      <c r="EO72" s="75"/>
      <c r="EP72" s="75"/>
      <c r="EQ72" s="75"/>
      <c r="ER72" s="75"/>
      <c r="ES72" s="75"/>
      <c r="ET72" s="75"/>
      <c r="EU72" s="75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143"/>
      <c r="FP72" s="178"/>
      <c r="FQ72" s="2"/>
      <c r="FT72" s="178"/>
      <c r="FU72" s="178"/>
      <c r="FV72" s="178"/>
      <c r="FW72" s="178"/>
      <c r="FX72" s="187"/>
      <c r="FY72" s="188"/>
      <c r="FZ72" s="188"/>
      <c r="GA72" s="170"/>
      <c r="GB72" s="170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N72" s="73"/>
      <c r="GO72" s="73"/>
      <c r="GP72" s="73"/>
      <c r="GQ72" s="73"/>
      <c r="GR72" s="73"/>
      <c r="GS72" s="73"/>
      <c r="GT72" s="73"/>
      <c r="GU72" s="73"/>
      <c r="GV72" s="73"/>
      <c r="GW72" s="73"/>
    </row>
    <row r="73" spans="2:205" ht="12" customHeight="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4"/>
      <c r="EN73" s="75"/>
      <c r="EO73" s="75"/>
      <c r="EP73" s="75"/>
      <c r="EQ73" s="75"/>
      <c r="ER73" s="75"/>
      <c r="ES73" s="75"/>
      <c r="ET73" s="75"/>
      <c r="EU73" s="75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143"/>
      <c r="FP73" s="73"/>
      <c r="FQ73" s="143"/>
      <c r="FR73" s="73"/>
      <c r="FS73" s="143"/>
      <c r="FT73" s="73"/>
      <c r="FU73" s="143"/>
      <c r="FV73" s="73"/>
      <c r="FW73" s="143"/>
      <c r="FX73" s="73"/>
      <c r="FY73" s="143"/>
      <c r="FZ73" s="73"/>
      <c r="GA73" s="143"/>
      <c r="GB73" s="73"/>
      <c r="GC73" s="143"/>
      <c r="GD73" s="73"/>
      <c r="GE73" s="143"/>
      <c r="GF73" s="73"/>
      <c r="GG73" s="144"/>
      <c r="GH73" s="144"/>
      <c r="GI73" s="144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</row>
    <row r="74" spans="2:205" ht="12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4"/>
      <c r="EN74" s="75"/>
      <c r="EO74" s="75"/>
      <c r="EP74" s="75"/>
      <c r="EQ74" s="75"/>
      <c r="ER74" s="75"/>
      <c r="ES74" s="75"/>
      <c r="ET74" s="75"/>
      <c r="EU74" s="75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143"/>
      <c r="FP74" s="73"/>
      <c r="FQ74" s="143"/>
      <c r="FR74" s="73"/>
      <c r="FS74" s="143"/>
      <c r="FT74" s="73"/>
      <c r="FU74" s="143"/>
      <c r="FV74" s="73"/>
      <c r="FW74" s="143"/>
      <c r="FX74" s="73"/>
      <c r="FY74" s="143"/>
      <c r="FZ74" s="73"/>
      <c r="GA74" s="143"/>
      <c r="GB74" s="73"/>
      <c r="GC74" s="143"/>
      <c r="GD74" s="73"/>
      <c r="GE74" s="143"/>
      <c r="GF74" s="73"/>
      <c r="GG74" s="144"/>
      <c r="GH74" s="144"/>
      <c r="GI74" s="144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</row>
    <row r="75" spans="2:205" ht="12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4"/>
      <c r="EN75" s="75"/>
      <c r="EO75" s="75"/>
      <c r="EP75" s="75"/>
      <c r="EQ75" s="75"/>
      <c r="ER75" s="75"/>
      <c r="ES75" s="75"/>
      <c r="ET75" s="75"/>
      <c r="EU75" s="75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143"/>
      <c r="FP75" s="73"/>
      <c r="FQ75" s="143"/>
      <c r="FR75" s="73"/>
      <c r="FS75" s="143"/>
      <c r="FT75" s="73"/>
      <c r="FU75" s="143"/>
      <c r="FV75" s="73"/>
      <c r="FW75" s="143"/>
      <c r="FX75" s="73"/>
      <c r="FY75" s="143"/>
      <c r="FZ75" s="73"/>
      <c r="GA75" s="143"/>
      <c r="GB75" s="73"/>
      <c r="GC75" s="143"/>
      <c r="GD75" s="73"/>
      <c r="GE75" s="143"/>
      <c r="GF75" s="73"/>
      <c r="GG75" s="144"/>
      <c r="GH75" s="144"/>
      <c r="GI75" s="144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</row>
    <row r="76" spans="2:205" ht="12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4"/>
      <c r="EN76" s="75"/>
      <c r="EO76" s="75"/>
      <c r="EP76" s="75"/>
      <c r="EQ76" s="75"/>
      <c r="ER76" s="75"/>
      <c r="ES76" s="75"/>
      <c r="ET76" s="75"/>
      <c r="EU76" s="75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143"/>
      <c r="FP76" s="144"/>
      <c r="FQ76" s="144"/>
      <c r="FR76" s="144"/>
      <c r="FS76" s="144"/>
      <c r="FT76" s="145"/>
      <c r="FU76" s="145"/>
      <c r="FV76" s="145"/>
      <c r="FW76" s="145"/>
      <c r="FX76" s="145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</row>
    <row r="77" spans="2:205" ht="12" customHeight="1" thickBot="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4"/>
      <c r="EN77" s="75"/>
      <c r="EO77" s="75"/>
      <c r="EP77" s="75"/>
      <c r="EQ77" s="75"/>
      <c r="ER77" s="75"/>
      <c r="ES77" s="75"/>
      <c r="ET77" s="75"/>
      <c r="EU77" s="75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</row>
    <row r="78" spans="2:205" ht="12" customHeight="1" thickBot="1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7"/>
      <c r="AZ78" s="78"/>
      <c r="BA78" s="79"/>
      <c r="BB78" s="80"/>
      <c r="BC78" s="79"/>
      <c r="BD78" s="80"/>
      <c r="BE78" s="79"/>
      <c r="BF78" s="80"/>
      <c r="BG78" s="79"/>
      <c r="BH78" s="80"/>
      <c r="BI78" s="79"/>
      <c r="BJ78" s="80"/>
      <c r="BK78" s="81">
        <f aca="true" t="shared" si="72" ref="BK78:BK83">IF(C78&gt;D78,3,0)+(IF(C78=D78,1,0)*COUNT(C78))</f>
        <v>0</v>
      </c>
      <c r="BL78" s="82"/>
      <c r="BM78" s="82">
        <f aca="true" t="shared" si="73" ref="BM78:BM83">IF(E78&gt;F78,3,0)+(IF(E78=F78,1,0)*COUNT(E78))</f>
        <v>0</v>
      </c>
      <c r="BN78" s="82"/>
      <c r="BO78" s="82">
        <f aca="true" t="shared" si="74" ref="BO78:BO83">IF(G78&gt;H78,3,0)+(IF(G78=H78,1,0)*COUNT(G78))</f>
        <v>0</v>
      </c>
      <c r="BP78" s="82"/>
      <c r="BQ78" s="82">
        <f aca="true" t="shared" si="75" ref="BQ78:BQ83">IF(I78&gt;J78,3,0)+(IF(I78=J78,1,0)*COUNT(I78))</f>
        <v>0</v>
      </c>
      <c r="BR78" s="82"/>
      <c r="BS78" s="82">
        <f aca="true" t="shared" si="76" ref="BS78:BS83">IF(K78&gt;L78,3,0)+(IF(K78=L78,1,0)*COUNT(K78))</f>
        <v>0</v>
      </c>
      <c r="BT78" s="82"/>
      <c r="BU78" s="82">
        <f aca="true" t="shared" si="77" ref="BU78:BU83">IF(M78&gt;N78,3,0)+(IF(M78=N78,1,0)*COUNT(M78))</f>
        <v>0</v>
      </c>
      <c r="BV78" s="82"/>
      <c r="BW78" s="82">
        <f aca="true" t="shared" si="78" ref="BW78:BW83">IF(O78&gt;P78,3,0)+(IF(O78=P78,1,0)*COUNT(O78))</f>
        <v>0</v>
      </c>
      <c r="BX78" s="82"/>
      <c r="BY78" s="82">
        <f aca="true" t="shared" si="79" ref="BY78:BY83">IF(Q78&gt;R78,3,0)+(IF(Q78=R78,1,0)*COUNT(Q78))</f>
        <v>0</v>
      </c>
      <c r="BZ78" s="82"/>
      <c r="CA78" s="82">
        <f aca="true" t="shared" si="80" ref="CA78:CA83">IF(S78&gt;T78,3,0)+(IF(S78=T78,1,0)*COUNT(S78))</f>
        <v>0</v>
      </c>
      <c r="CB78" s="82"/>
      <c r="CC78" s="82">
        <f aca="true" t="shared" si="81" ref="CC78:CC83">IF(U78&gt;V78,3,0)+(IF(U78=V78,1,0)*COUNT(U78))</f>
        <v>0</v>
      </c>
      <c r="CD78" s="82"/>
      <c r="CE78" s="82">
        <f aca="true" t="shared" si="82" ref="CE78:CE83">IF(W78&gt;X78,3,0)+(IF(W78=X78,1,0)*COUNT(W78))</f>
        <v>0</v>
      </c>
      <c r="CF78" s="82"/>
      <c r="CG78" s="82">
        <f aca="true" t="shared" si="83" ref="CG78:CG83">IF(Y78&gt;Z78,3,0)+(IF(Y78=Z78,1,0)*COUNT(Y78))</f>
        <v>0</v>
      </c>
      <c r="CH78" s="82"/>
      <c r="CI78" s="82">
        <f aca="true" t="shared" si="84" ref="CI78:CI83">IF(AA78&gt;AB78,3,0)+(IF(AA78=AB78,1,0)*COUNT(AA78))</f>
        <v>0</v>
      </c>
      <c r="CJ78" s="82"/>
      <c r="CK78" s="82">
        <f aca="true" t="shared" si="85" ref="CK78:CK83">IF(AC78&gt;AD78,3,0)+(IF(AC78=AD78,1,0)*COUNT(AC78))</f>
        <v>0</v>
      </c>
      <c r="CL78" s="82"/>
      <c r="CM78" s="82">
        <f aca="true" t="shared" si="86" ref="CM78:CM83">IF(AE78&gt;AF78,3,0)+(IF(AE78=AF78,1,0)*COUNT(AE78))</f>
        <v>0</v>
      </c>
      <c r="CN78" s="82"/>
      <c r="CO78" s="82">
        <f aca="true" t="shared" si="87" ref="CO78:CO83">IF(AG78&gt;AH78,3,0)+(IF(AG78=AH78,1,0)*COUNT(AG78))</f>
        <v>0</v>
      </c>
      <c r="CP78" s="82"/>
      <c r="CQ78" s="82">
        <f aca="true" t="shared" si="88" ref="CQ78:CQ83">IF(AI78&gt;AJ78,3,0)+(IF(AI78=AJ78,1,0)*COUNT(AI78))</f>
        <v>0</v>
      </c>
      <c r="CR78" s="82"/>
      <c r="CS78" s="82">
        <f aca="true" t="shared" si="89" ref="CS78:CS83">IF(AK78&gt;AL78,3,0)+(IF(AK78=AL78,1,0)*COUNT(AK78))</f>
        <v>0</v>
      </c>
      <c r="CT78" s="82"/>
      <c r="CU78" s="82">
        <f aca="true" t="shared" si="90" ref="CU78:CU83">IF(AY78&gt;AZ78,3,0)+(IF(AY78=AZ78,1,0)*COUNT(AY78))</f>
        <v>0</v>
      </c>
      <c r="CV78" s="82"/>
      <c r="CW78" s="82">
        <f aca="true" t="shared" si="91" ref="CW78:CW83">IF(BA78&gt;BB78,3,0)+(IF(BA78=BB78,1,0)*COUNT(BA78))</f>
        <v>0</v>
      </c>
      <c r="CX78" s="82"/>
      <c r="CY78" s="82">
        <f aca="true" t="shared" si="92" ref="CY78:CY83">IF(BC78&gt;BD78,3,0)+(IF(BC78=BD78,1,0)*COUNT(BC78))</f>
        <v>0</v>
      </c>
      <c r="CZ78" s="82"/>
      <c r="DA78" s="82">
        <f aca="true" t="shared" si="93" ref="DA78:DA83">IF(BE78&gt;BF78,3,0)+(IF(BE78=BF78,1,0)*COUNT(BE78))</f>
        <v>0</v>
      </c>
      <c r="DB78" s="82"/>
      <c r="DC78" s="82">
        <f aca="true" t="shared" si="94" ref="DC78:DC83">IF(BG78&gt;BH78,3,0)+(IF(BG78=BH78,1,0)*COUNT(BG78))</f>
        <v>0</v>
      </c>
      <c r="DD78" s="82"/>
      <c r="DE78" s="82">
        <f aca="true" t="shared" si="95" ref="DE78:DE83">IF(BI78&gt;BJ78,3,0)+(IF(BI78=BJ78,1,0)*COUNT(BI78))</f>
        <v>0</v>
      </c>
      <c r="DF78" s="83"/>
      <c r="DG78" s="83"/>
      <c r="DH78" s="84"/>
      <c r="DI78" s="85"/>
      <c r="DJ78" s="86">
        <f aca="true" t="shared" si="96" ref="DJ78:DJ83">COUNT(C78:BJ78)/2</f>
        <v>0</v>
      </c>
      <c r="DK78" s="87">
        <f aca="true" t="shared" si="97" ref="DK78:DK83">COUNTIF(BK78:DE78,3)</f>
        <v>0</v>
      </c>
      <c r="DL78" s="87">
        <f aca="true" t="shared" si="98" ref="DL78:DL83">COUNTIF(BK78:DE78,1)</f>
        <v>0</v>
      </c>
      <c r="DM78" s="87">
        <f aca="true" t="shared" si="99" ref="DM78:DM83">DJ78-DK78-DL78</f>
        <v>0</v>
      </c>
      <c r="DN78" s="87">
        <f aca="true" t="shared" si="100" ref="DN78:DO83">C78+E78+G78+I78+K78+M78+O78+Q78+S78+U78+W78+Y78+AA78+AC78+AE78+AG78+AI78+AK78+AY78+BA78+BE78+BG78+BI78</f>
        <v>0</v>
      </c>
      <c r="DO78" s="88">
        <f t="shared" si="100"/>
        <v>0</v>
      </c>
      <c r="DP78" s="89"/>
      <c r="DQ78" s="86">
        <f>AY8</f>
        <v>0</v>
      </c>
      <c r="DR78" s="87">
        <f>AY7</f>
        <v>0</v>
      </c>
      <c r="DS78" s="87">
        <f>AY6</f>
        <v>0</v>
      </c>
      <c r="DT78" s="87">
        <f>AY5</f>
        <v>0</v>
      </c>
      <c r="DU78" s="87">
        <f>AY4</f>
        <v>0</v>
      </c>
      <c r="DV78" s="88">
        <f>AY3</f>
        <v>0</v>
      </c>
      <c r="DW78" s="89"/>
      <c r="DX78" s="89"/>
      <c r="DY78" s="90">
        <f aca="true" t="shared" si="101" ref="DY78:ED83">DJ78+DQ78</f>
        <v>0</v>
      </c>
      <c r="DZ78" s="91">
        <f t="shared" si="101"/>
        <v>0</v>
      </c>
      <c r="EA78" s="91">
        <f t="shared" si="101"/>
        <v>0</v>
      </c>
      <c r="EB78" s="91">
        <f t="shared" si="101"/>
        <v>0</v>
      </c>
      <c r="EC78" s="91">
        <f t="shared" si="101"/>
        <v>0</v>
      </c>
      <c r="ED78" s="91">
        <f t="shared" si="101"/>
        <v>0</v>
      </c>
      <c r="EE78" s="92"/>
      <c r="EF78" s="92"/>
      <c r="EG78" s="93">
        <f aca="true" t="shared" si="102" ref="EG78:EG83">DZ78*3+EA78</f>
        <v>0</v>
      </c>
      <c r="EH78" s="94"/>
      <c r="EI78" s="94"/>
      <c r="EJ78" s="73"/>
      <c r="EK78" s="73"/>
      <c r="EL78" s="73"/>
      <c r="EM78" s="74"/>
      <c r="EN78" s="75"/>
      <c r="EO78" s="75"/>
      <c r="EP78" s="75"/>
      <c r="EQ78" s="75"/>
      <c r="ER78" s="75"/>
      <c r="ES78" s="75"/>
      <c r="ET78" s="75"/>
      <c r="EU78" s="75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</row>
    <row r="79" spans="2:205" ht="12" customHeight="1" thickBot="1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95"/>
      <c r="AZ79" s="96"/>
      <c r="BA79" s="97"/>
      <c r="BB79" s="78"/>
      <c r="BC79" s="98"/>
      <c r="BD79" s="96"/>
      <c r="BE79" s="79"/>
      <c r="BF79" s="80"/>
      <c r="BG79" s="98"/>
      <c r="BH79" s="96"/>
      <c r="BI79" s="98"/>
      <c r="BJ79" s="96"/>
      <c r="BK79" s="81">
        <f t="shared" si="72"/>
        <v>0</v>
      </c>
      <c r="BL79" s="82"/>
      <c r="BM79" s="82">
        <f t="shared" si="73"/>
        <v>0</v>
      </c>
      <c r="BN79" s="82"/>
      <c r="BO79" s="82">
        <f t="shared" si="74"/>
        <v>0</v>
      </c>
      <c r="BP79" s="82"/>
      <c r="BQ79" s="82">
        <f t="shared" si="75"/>
        <v>0</v>
      </c>
      <c r="BR79" s="82"/>
      <c r="BS79" s="82">
        <f t="shared" si="76"/>
        <v>0</v>
      </c>
      <c r="BT79" s="82"/>
      <c r="BU79" s="82">
        <f t="shared" si="77"/>
        <v>0</v>
      </c>
      <c r="BV79" s="82"/>
      <c r="BW79" s="82">
        <f t="shared" si="78"/>
        <v>0</v>
      </c>
      <c r="BX79" s="82"/>
      <c r="BY79" s="82">
        <f t="shared" si="79"/>
        <v>0</v>
      </c>
      <c r="BZ79" s="82"/>
      <c r="CA79" s="82">
        <f t="shared" si="80"/>
        <v>0</v>
      </c>
      <c r="CB79" s="82"/>
      <c r="CC79" s="82">
        <f t="shared" si="81"/>
        <v>0</v>
      </c>
      <c r="CD79" s="82"/>
      <c r="CE79" s="82">
        <f t="shared" si="82"/>
        <v>0</v>
      </c>
      <c r="CF79" s="82"/>
      <c r="CG79" s="82">
        <f t="shared" si="83"/>
        <v>0</v>
      </c>
      <c r="CH79" s="82"/>
      <c r="CI79" s="82">
        <f t="shared" si="84"/>
        <v>0</v>
      </c>
      <c r="CJ79" s="82"/>
      <c r="CK79" s="82">
        <f t="shared" si="85"/>
        <v>0</v>
      </c>
      <c r="CL79" s="82"/>
      <c r="CM79" s="82">
        <f t="shared" si="86"/>
        <v>0</v>
      </c>
      <c r="CN79" s="82"/>
      <c r="CO79" s="82">
        <f t="shared" si="87"/>
        <v>0</v>
      </c>
      <c r="CP79" s="82"/>
      <c r="CQ79" s="82">
        <f t="shared" si="88"/>
        <v>0</v>
      </c>
      <c r="CR79" s="82"/>
      <c r="CS79" s="82">
        <f t="shared" si="89"/>
        <v>0</v>
      </c>
      <c r="CT79" s="82"/>
      <c r="CU79" s="82">
        <f t="shared" si="90"/>
        <v>0</v>
      </c>
      <c r="CV79" s="82"/>
      <c r="CW79" s="82">
        <f t="shared" si="91"/>
        <v>0</v>
      </c>
      <c r="CX79" s="82"/>
      <c r="CY79" s="82">
        <f t="shared" si="92"/>
        <v>0</v>
      </c>
      <c r="CZ79" s="82"/>
      <c r="DA79" s="82">
        <f t="shared" si="93"/>
        <v>0</v>
      </c>
      <c r="DB79" s="82"/>
      <c r="DC79" s="82">
        <f t="shared" si="94"/>
        <v>0</v>
      </c>
      <c r="DD79" s="82"/>
      <c r="DE79" s="82">
        <f t="shared" si="95"/>
        <v>0</v>
      </c>
      <c r="DF79" s="83"/>
      <c r="DG79" s="83"/>
      <c r="DH79" s="84"/>
      <c r="DI79" s="85"/>
      <c r="DJ79" s="99">
        <f t="shared" si="96"/>
        <v>0</v>
      </c>
      <c r="DK79" s="82">
        <f t="shared" si="97"/>
        <v>0</v>
      </c>
      <c r="DL79" s="82">
        <f t="shared" si="98"/>
        <v>0</v>
      </c>
      <c r="DM79" s="82">
        <f t="shared" si="99"/>
        <v>0</v>
      </c>
      <c r="DN79" s="82">
        <f t="shared" si="100"/>
        <v>0</v>
      </c>
      <c r="DO79" s="100">
        <f t="shared" si="100"/>
        <v>0</v>
      </c>
      <c r="DP79" s="85"/>
      <c r="DQ79" s="99">
        <f>BA8</f>
        <v>0</v>
      </c>
      <c r="DR79" s="82">
        <f>BA7</f>
        <v>0</v>
      </c>
      <c r="DS79" s="82">
        <f>BA6</f>
        <v>0</v>
      </c>
      <c r="DT79" s="82">
        <f>BA5</f>
        <v>0</v>
      </c>
      <c r="DU79" s="82">
        <f>BA4</f>
        <v>0</v>
      </c>
      <c r="DV79" s="100">
        <f>BA3</f>
        <v>0</v>
      </c>
      <c r="DW79" s="85"/>
      <c r="DX79" s="85"/>
      <c r="DY79" s="101">
        <f t="shared" si="101"/>
        <v>0</v>
      </c>
      <c r="DZ79" s="102">
        <f t="shared" si="101"/>
        <v>0</v>
      </c>
      <c r="EA79" s="102">
        <f t="shared" si="101"/>
        <v>0</v>
      </c>
      <c r="EB79" s="102">
        <f t="shared" si="101"/>
        <v>0</v>
      </c>
      <c r="EC79" s="102">
        <f t="shared" si="101"/>
        <v>0</v>
      </c>
      <c r="ED79" s="102">
        <f t="shared" si="101"/>
        <v>0</v>
      </c>
      <c r="EE79" s="92"/>
      <c r="EF79" s="92"/>
      <c r="EG79" s="93">
        <f t="shared" si="102"/>
        <v>0</v>
      </c>
      <c r="EH79" s="94"/>
      <c r="EI79" s="94"/>
      <c r="EJ79" s="73"/>
      <c r="EK79" s="73"/>
      <c r="EL79" s="73"/>
      <c r="EM79" s="74"/>
      <c r="EN79" s="75"/>
      <c r="EO79" s="75"/>
      <c r="EP79" s="75"/>
      <c r="EQ79" s="75"/>
      <c r="ER79" s="75"/>
      <c r="ES79" s="75"/>
      <c r="ET79" s="75"/>
      <c r="EU79" s="75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</row>
    <row r="80" spans="2:205" ht="12" customHeight="1" thickBot="1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103"/>
      <c r="AZ80" s="80"/>
      <c r="BA80" s="79"/>
      <c r="BB80" s="80"/>
      <c r="BC80" s="97"/>
      <c r="BD80" s="78"/>
      <c r="BE80" s="79"/>
      <c r="BF80" s="80"/>
      <c r="BG80" s="79"/>
      <c r="BH80" s="80"/>
      <c r="BI80" s="79"/>
      <c r="BJ80" s="80"/>
      <c r="BK80" s="81">
        <f t="shared" si="72"/>
        <v>0</v>
      </c>
      <c r="BL80" s="82"/>
      <c r="BM80" s="82">
        <f t="shared" si="73"/>
        <v>0</v>
      </c>
      <c r="BN80" s="82"/>
      <c r="BO80" s="82">
        <f t="shared" si="74"/>
        <v>0</v>
      </c>
      <c r="BP80" s="82"/>
      <c r="BQ80" s="82">
        <f t="shared" si="75"/>
        <v>0</v>
      </c>
      <c r="BR80" s="82"/>
      <c r="BS80" s="82">
        <f t="shared" si="76"/>
        <v>0</v>
      </c>
      <c r="BT80" s="82"/>
      <c r="BU80" s="82">
        <f t="shared" si="77"/>
        <v>0</v>
      </c>
      <c r="BV80" s="82"/>
      <c r="BW80" s="82">
        <f t="shared" si="78"/>
        <v>0</v>
      </c>
      <c r="BX80" s="82"/>
      <c r="BY80" s="82">
        <f t="shared" si="79"/>
        <v>0</v>
      </c>
      <c r="BZ80" s="82"/>
      <c r="CA80" s="82">
        <f t="shared" si="80"/>
        <v>0</v>
      </c>
      <c r="CB80" s="82"/>
      <c r="CC80" s="82">
        <f t="shared" si="81"/>
        <v>0</v>
      </c>
      <c r="CD80" s="82"/>
      <c r="CE80" s="82">
        <f t="shared" si="82"/>
        <v>0</v>
      </c>
      <c r="CF80" s="82"/>
      <c r="CG80" s="82">
        <f t="shared" si="83"/>
        <v>0</v>
      </c>
      <c r="CH80" s="82"/>
      <c r="CI80" s="82">
        <f t="shared" si="84"/>
        <v>0</v>
      </c>
      <c r="CJ80" s="82"/>
      <c r="CK80" s="82">
        <f t="shared" si="85"/>
        <v>0</v>
      </c>
      <c r="CL80" s="82"/>
      <c r="CM80" s="82">
        <f t="shared" si="86"/>
        <v>0</v>
      </c>
      <c r="CN80" s="82"/>
      <c r="CO80" s="82">
        <f t="shared" si="87"/>
        <v>0</v>
      </c>
      <c r="CP80" s="82"/>
      <c r="CQ80" s="82">
        <f t="shared" si="88"/>
        <v>0</v>
      </c>
      <c r="CR80" s="82"/>
      <c r="CS80" s="82">
        <f t="shared" si="89"/>
        <v>0</v>
      </c>
      <c r="CT80" s="82"/>
      <c r="CU80" s="82">
        <f t="shared" si="90"/>
        <v>0</v>
      </c>
      <c r="CV80" s="82"/>
      <c r="CW80" s="82">
        <f t="shared" si="91"/>
        <v>0</v>
      </c>
      <c r="CX80" s="82"/>
      <c r="CY80" s="82">
        <f t="shared" si="92"/>
        <v>0</v>
      </c>
      <c r="CZ80" s="82"/>
      <c r="DA80" s="82">
        <f t="shared" si="93"/>
        <v>0</v>
      </c>
      <c r="DB80" s="82"/>
      <c r="DC80" s="82">
        <f t="shared" si="94"/>
        <v>0</v>
      </c>
      <c r="DD80" s="82"/>
      <c r="DE80" s="82">
        <f t="shared" si="95"/>
        <v>0</v>
      </c>
      <c r="DF80" s="83"/>
      <c r="DG80" s="83"/>
      <c r="DH80" s="84"/>
      <c r="DI80" s="85"/>
      <c r="DJ80" s="99">
        <f t="shared" si="96"/>
        <v>0</v>
      </c>
      <c r="DK80" s="82">
        <f t="shared" si="97"/>
        <v>0</v>
      </c>
      <c r="DL80" s="82">
        <f t="shared" si="98"/>
        <v>0</v>
      </c>
      <c r="DM80" s="82">
        <f t="shared" si="99"/>
        <v>0</v>
      </c>
      <c r="DN80" s="82">
        <f t="shared" si="100"/>
        <v>0</v>
      </c>
      <c r="DO80" s="100">
        <f t="shared" si="100"/>
        <v>0</v>
      </c>
      <c r="DP80" s="85"/>
      <c r="DQ80" s="99">
        <f>BC8</f>
        <v>0</v>
      </c>
      <c r="DR80" s="82">
        <f>BC7</f>
        <v>0</v>
      </c>
      <c r="DS80" s="82">
        <f>BC6</f>
        <v>0</v>
      </c>
      <c r="DT80" s="82">
        <f>BC5</f>
        <v>0</v>
      </c>
      <c r="DU80" s="82">
        <f>BC4</f>
        <v>0</v>
      </c>
      <c r="DV80" s="100">
        <f>BC3</f>
        <v>0</v>
      </c>
      <c r="DW80" s="85"/>
      <c r="DX80" s="85"/>
      <c r="DY80" s="101">
        <f t="shared" si="101"/>
        <v>0</v>
      </c>
      <c r="DZ80" s="102">
        <f t="shared" si="101"/>
        <v>0</v>
      </c>
      <c r="EA80" s="102">
        <f t="shared" si="101"/>
        <v>0</v>
      </c>
      <c r="EB80" s="102">
        <f t="shared" si="101"/>
        <v>0</v>
      </c>
      <c r="EC80" s="102">
        <f t="shared" si="101"/>
        <v>0</v>
      </c>
      <c r="ED80" s="102">
        <f t="shared" si="101"/>
        <v>0</v>
      </c>
      <c r="EE80" s="92"/>
      <c r="EF80" s="92"/>
      <c r="EG80" s="93">
        <f t="shared" si="102"/>
        <v>0</v>
      </c>
      <c r="EH80" s="94"/>
      <c r="EI80" s="94"/>
      <c r="EJ80" s="73"/>
      <c r="EK80" s="73"/>
      <c r="EL80" s="73"/>
      <c r="EM80" s="74"/>
      <c r="EN80" s="75"/>
      <c r="EO80" s="75"/>
      <c r="EP80" s="75"/>
      <c r="EQ80" s="75"/>
      <c r="ER80" s="75"/>
      <c r="ES80" s="75"/>
      <c r="ET80" s="75"/>
      <c r="EU80" s="75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</row>
    <row r="81" spans="2:205" ht="12" customHeight="1" thickBot="1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95"/>
      <c r="AZ81" s="96"/>
      <c r="BA81" s="98"/>
      <c r="BB81" s="96"/>
      <c r="BC81" s="98"/>
      <c r="BD81" s="96"/>
      <c r="BE81" s="97"/>
      <c r="BF81" s="78"/>
      <c r="BG81" s="98"/>
      <c r="BH81" s="96"/>
      <c r="BI81" s="98"/>
      <c r="BJ81" s="96"/>
      <c r="BK81" s="81">
        <f t="shared" si="72"/>
        <v>0</v>
      </c>
      <c r="BL81" s="82"/>
      <c r="BM81" s="82">
        <f t="shared" si="73"/>
        <v>0</v>
      </c>
      <c r="BN81" s="82"/>
      <c r="BO81" s="82">
        <f t="shared" si="74"/>
        <v>0</v>
      </c>
      <c r="BP81" s="82"/>
      <c r="BQ81" s="82">
        <f t="shared" si="75"/>
        <v>0</v>
      </c>
      <c r="BR81" s="82"/>
      <c r="BS81" s="82">
        <f t="shared" si="76"/>
        <v>0</v>
      </c>
      <c r="BT81" s="82"/>
      <c r="BU81" s="82">
        <f t="shared" si="77"/>
        <v>0</v>
      </c>
      <c r="BV81" s="82"/>
      <c r="BW81" s="82">
        <f t="shared" si="78"/>
        <v>0</v>
      </c>
      <c r="BX81" s="82"/>
      <c r="BY81" s="82">
        <f t="shared" si="79"/>
        <v>0</v>
      </c>
      <c r="BZ81" s="82"/>
      <c r="CA81" s="82">
        <f t="shared" si="80"/>
        <v>0</v>
      </c>
      <c r="CB81" s="82"/>
      <c r="CC81" s="82">
        <f t="shared" si="81"/>
        <v>0</v>
      </c>
      <c r="CD81" s="82"/>
      <c r="CE81" s="82">
        <f t="shared" si="82"/>
        <v>0</v>
      </c>
      <c r="CF81" s="82"/>
      <c r="CG81" s="82">
        <f t="shared" si="83"/>
        <v>0</v>
      </c>
      <c r="CH81" s="82"/>
      <c r="CI81" s="82">
        <f t="shared" si="84"/>
        <v>0</v>
      </c>
      <c r="CJ81" s="82"/>
      <c r="CK81" s="82">
        <f t="shared" si="85"/>
        <v>0</v>
      </c>
      <c r="CL81" s="82"/>
      <c r="CM81" s="82">
        <f t="shared" si="86"/>
        <v>0</v>
      </c>
      <c r="CN81" s="82"/>
      <c r="CO81" s="82">
        <f t="shared" si="87"/>
        <v>0</v>
      </c>
      <c r="CP81" s="82"/>
      <c r="CQ81" s="82">
        <f t="shared" si="88"/>
        <v>0</v>
      </c>
      <c r="CR81" s="82"/>
      <c r="CS81" s="82">
        <f t="shared" si="89"/>
        <v>0</v>
      </c>
      <c r="CT81" s="82"/>
      <c r="CU81" s="82">
        <f t="shared" si="90"/>
        <v>0</v>
      </c>
      <c r="CV81" s="82"/>
      <c r="CW81" s="82">
        <f t="shared" si="91"/>
        <v>0</v>
      </c>
      <c r="CX81" s="82"/>
      <c r="CY81" s="82">
        <f t="shared" si="92"/>
        <v>0</v>
      </c>
      <c r="CZ81" s="82"/>
      <c r="DA81" s="82">
        <f t="shared" si="93"/>
        <v>0</v>
      </c>
      <c r="DB81" s="82"/>
      <c r="DC81" s="82">
        <f t="shared" si="94"/>
        <v>0</v>
      </c>
      <c r="DD81" s="82"/>
      <c r="DE81" s="82">
        <f t="shared" si="95"/>
        <v>0</v>
      </c>
      <c r="DF81" s="83"/>
      <c r="DG81" s="83"/>
      <c r="DH81" s="84"/>
      <c r="DI81" s="85"/>
      <c r="DJ81" s="99">
        <f t="shared" si="96"/>
        <v>0</v>
      </c>
      <c r="DK81" s="82">
        <f t="shared" si="97"/>
        <v>0</v>
      </c>
      <c r="DL81" s="82">
        <f t="shared" si="98"/>
        <v>0</v>
      </c>
      <c r="DM81" s="82">
        <f t="shared" si="99"/>
        <v>0</v>
      </c>
      <c r="DN81" s="82">
        <f t="shared" si="100"/>
        <v>0</v>
      </c>
      <c r="DO81" s="100">
        <f t="shared" si="100"/>
        <v>0</v>
      </c>
      <c r="DP81" s="85"/>
      <c r="DQ81" s="99">
        <f>BE8</f>
        <v>0</v>
      </c>
      <c r="DR81" s="82">
        <f>BE7</f>
        <v>0</v>
      </c>
      <c r="DS81" s="82">
        <f>BE6</f>
        <v>0</v>
      </c>
      <c r="DT81" s="82">
        <f>BE5</f>
        <v>0</v>
      </c>
      <c r="DU81" s="82">
        <f>BE4</f>
        <v>0</v>
      </c>
      <c r="DV81" s="100">
        <f>BE3</f>
        <v>0</v>
      </c>
      <c r="DW81" s="85"/>
      <c r="DX81" s="85"/>
      <c r="DY81" s="101">
        <f t="shared" si="101"/>
        <v>0</v>
      </c>
      <c r="DZ81" s="102">
        <f t="shared" si="101"/>
        <v>0</v>
      </c>
      <c r="EA81" s="102">
        <f t="shared" si="101"/>
        <v>0</v>
      </c>
      <c r="EB81" s="102">
        <f t="shared" si="101"/>
        <v>0</v>
      </c>
      <c r="EC81" s="102">
        <f t="shared" si="101"/>
        <v>0</v>
      </c>
      <c r="ED81" s="102">
        <f t="shared" si="101"/>
        <v>0</v>
      </c>
      <c r="EE81" s="92"/>
      <c r="EF81" s="92"/>
      <c r="EG81" s="93">
        <f t="shared" si="102"/>
        <v>0</v>
      </c>
      <c r="EH81" s="94"/>
      <c r="EI81" s="94"/>
      <c r="EJ81" s="73"/>
      <c r="EK81" s="73"/>
      <c r="EL81" s="73"/>
      <c r="EM81" s="74"/>
      <c r="EN81" s="75"/>
      <c r="EO81" s="75"/>
      <c r="EP81" s="75"/>
      <c r="EQ81" s="75"/>
      <c r="ER81" s="75"/>
      <c r="ES81" s="75"/>
      <c r="ET81" s="75"/>
      <c r="EU81" s="75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</row>
    <row r="82" spans="2:205" ht="12" customHeight="1" thickBot="1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103"/>
      <c r="AZ82" s="80"/>
      <c r="BA82" s="79"/>
      <c r="BB82" s="80"/>
      <c r="BC82" s="79"/>
      <c r="BD82" s="80"/>
      <c r="BE82" s="79"/>
      <c r="BF82" s="80"/>
      <c r="BG82" s="104"/>
      <c r="BH82" s="105"/>
      <c r="BI82" s="106"/>
      <c r="BJ82" s="80"/>
      <c r="BK82" s="81">
        <f t="shared" si="72"/>
        <v>0</v>
      </c>
      <c r="BL82" s="82"/>
      <c r="BM82" s="82">
        <f t="shared" si="73"/>
        <v>0</v>
      </c>
      <c r="BN82" s="82"/>
      <c r="BO82" s="82">
        <f t="shared" si="74"/>
        <v>0</v>
      </c>
      <c r="BP82" s="82"/>
      <c r="BQ82" s="82">
        <f t="shared" si="75"/>
        <v>0</v>
      </c>
      <c r="BR82" s="82"/>
      <c r="BS82" s="82">
        <f t="shared" si="76"/>
        <v>0</v>
      </c>
      <c r="BT82" s="82"/>
      <c r="BU82" s="82">
        <f t="shared" si="77"/>
        <v>0</v>
      </c>
      <c r="BV82" s="82"/>
      <c r="BW82" s="82">
        <f t="shared" si="78"/>
        <v>0</v>
      </c>
      <c r="BX82" s="82"/>
      <c r="BY82" s="82">
        <f t="shared" si="79"/>
        <v>0</v>
      </c>
      <c r="BZ82" s="82"/>
      <c r="CA82" s="82">
        <f t="shared" si="80"/>
        <v>0</v>
      </c>
      <c r="CB82" s="82"/>
      <c r="CC82" s="82">
        <f t="shared" si="81"/>
        <v>0</v>
      </c>
      <c r="CD82" s="82"/>
      <c r="CE82" s="82">
        <f t="shared" si="82"/>
        <v>0</v>
      </c>
      <c r="CF82" s="82"/>
      <c r="CG82" s="82">
        <f t="shared" si="83"/>
        <v>0</v>
      </c>
      <c r="CH82" s="82"/>
      <c r="CI82" s="82">
        <f t="shared" si="84"/>
        <v>0</v>
      </c>
      <c r="CJ82" s="82"/>
      <c r="CK82" s="82">
        <f t="shared" si="85"/>
        <v>0</v>
      </c>
      <c r="CL82" s="82"/>
      <c r="CM82" s="82">
        <f t="shared" si="86"/>
        <v>0</v>
      </c>
      <c r="CN82" s="82"/>
      <c r="CO82" s="82">
        <f t="shared" si="87"/>
        <v>0</v>
      </c>
      <c r="CP82" s="82"/>
      <c r="CQ82" s="82">
        <f t="shared" si="88"/>
        <v>0</v>
      </c>
      <c r="CR82" s="82"/>
      <c r="CS82" s="82">
        <f t="shared" si="89"/>
        <v>0</v>
      </c>
      <c r="CT82" s="82"/>
      <c r="CU82" s="82">
        <f t="shared" si="90"/>
        <v>0</v>
      </c>
      <c r="CV82" s="82"/>
      <c r="CW82" s="82">
        <f t="shared" si="91"/>
        <v>0</v>
      </c>
      <c r="CX82" s="82"/>
      <c r="CY82" s="82">
        <f t="shared" si="92"/>
        <v>0</v>
      </c>
      <c r="CZ82" s="82"/>
      <c r="DA82" s="82">
        <f t="shared" si="93"/>
        <v>0</v>
      </c>
      <c r="DB82" s="82"/>
      <c r="DC82" s="82">
        <f t="shared" si="94"/>
        <v>0</v>
      </c>
      <c r="DD82" s="82"/>
      <c r="DE82" s="82">
        <f t="shared" si="95"/>
        <v>0</v>
      </c>
      <c r="DF82" s="83"/>
      <c r="DG82" s="83"/>
      <c r="DH82" s="84"/>
      <c r="DI82" s="85"/>
      <c r="DJ82" s="99">
        <f t="shared" si="96"/>
        <v>0</v>
      </c>
      <c r="DK82" s="82">
        <f t="shared" si="97"/>
        <v>0</v>
      </c>
      <c r="DL82" s="82">
        <f t="shared" si="98"/>
        <v>0</v>
      </c>
      <c r="DM82" s="82">
        <f t="shared" si="99"/>
        <v>0</v>
      </c>
      <c r="DN82" s="82">
        <f t="shared" si="100"/>
        <v>0</v>
      </c>
      <c r="DO82" s="100">
        <f t="shared" si="100"/>
        <v>0</v>
      </c>
      <c r="DP82" s="85"/>
      <c r="DQ82" s="99">
        <f>BG8</f>
        <v>0</v>
      </c>
      <c r="DR82" s="82">
        <f>BG7</f>
        <v>0</v>
      </c>
      <c r="DS82" s="82">
        <f>BG6</f>
        <v>0</v>
      </c>
      <c r="DT82" s="82">
        <f>BG5</f>
        <v>0</v>
      </c>
      <c r="DU82" s="82">
        <f>BG4</f>
        <v>0</v>
      </c>
      <c r="DV82" s="100">
        <f>BG3</f>
        <v>0</v>
      </c>
      <c r="DW82" s="85"/>
      <c r="DX82" s="85"/>
      <c r="DY82" s="101">
        <f t="shared" si="101"/>
        <v>0</v>
      </c>
      <c r="DZ82" s="102">
        <f t="shared" si="101"/>
        <v>0</v>
      </c>
      <c r="EA82" s="102">
        <f t="shared" si="101"/>
        <v>0</v>
      </c>
      <c r="EB82" s="102">
        <f t="shared" si="101"/>
        <v>0</v>
      </c>
      <c r="EC82" s="102">
        <f t="shared" si="101"/>
        <v>0</v>
      </c>
      <c r="ED82" s="102">
        <f t="shared" si="101"/>
        <v>0</v>
      </c>
      <c r="EE82" s="92"/>
      <c r="EF82" s="92"/>
      <c r="EG82" s="93">
        <f t="shared" si="102"/>
        <v>0</v>
      </c>
      <c r="EH82" s="94"/>
      <c r="EI82" s="94"/>
      <c r="EJ82" s="73"/>
      <c r="EK82" s="73"/>
      <c r="EL82" s="73"/>
      <c r="EM82" s="74"/>
      <c r="EN82" s="75"/>
      <c r="EO82" s="75"/>
      <c r="EP82" s="75"/>
      <c r="EQ82" s="75"/>
      <c r="ER82" s="75"/>
      <c r="ES82" s="75"/>
      <c r="ET82" s="75"/>
      <c r="EU82" s="75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</row>
    <row r="83" spans="2:205" ht="12" customHeight="1" thickBot="1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95"/>
      <c r="AZ83" s="96"/>
      <c r="BA83" s="98"/>
      <c r="BB83" s="96"/>
      <c r="BC83" s="98"/>
      <c r="BD83" s="96"/>
      <c r="BE83" s="98"/>
      <c r="BF83" s="96"/>
      <c r="BG83" s="98"/>
      <c r="BH83" s="96"/>
      <c r="BI83" s="107"/>
      <c r="BJ83" s="108"/>
      <c r="BK83" s="81">
        <f t="shared" si="72"/>
        <v>0</v>
      </c>
      <c r="BL83" s="82"/>
      <c r="BM83" s="82">
        <f t="shared" si="73"/>
        <v>0</v>
      </c>
      <c r="BN83" s="82"/>
      <c r="BO83" s="82">
        <f t="shared" si="74"/>
        <v>0</v>
      </c>
      <c r="BP83" s="82"/>
      <c r="BQ83" s="82">
        <f t="shared" si="75"/>
        <v>0</v>
      </c>
      <c r="BR83" s="82"/>
      <c r="BS83" s="82">
        <f t="shared" si="76"/>
        <v>0</v>
      </c>
      <c r="BT83" s="82"/>
      <c r="BU83" s="82">
        <f t="shared" si="77"/>
        <v>0</v>
      </c>
      <c r="BV83" s="82"/>
      <c r="BW83" s="82">
        <f t="shared" si="78"/>
        <v>0</v>
      </c>
      <c r="BX83" s="82"/>
      <c r="BY83" s="82">
        <f t="shared" si="79"/>
        <v>0</v>
      </c>
      <c r="BZ83" s="82"/>
      <c r="CA83" s="82">
        <f t="shared" si="80"/>
        <v>0</v>
      </c>
      <c r="CB83" s="82"/>
      <c r="CC83" s="82">
        <f t="shared" si="81"/>
        <v>0</v>
      </c>
      <c r="CD83" s="82"/>
      <c r="CE83" s="82">
        <f t="shared" si="82"/>
        <v>0</v>
      </c>
      <c r="CF83" s="82"/>
      <c r="CG83" s="82">
        <f t="shared" si="83"/>
        <v>0</v>
      </c>
      <c r="CH83" s="82"/>
      <c r="CI83" s="82">
        <f t="shared" si="84"/>
        <v>0</v>
      </c>
      <c r="CJ83" s="82"/>
      <c r="CK83" s="82">
        <f t="shared" si="85"/>
        <v>0</v>
      </c>
      <c r="CL83" s="82"/>
      <c r="CM83" s="82">
        <f t="shared" si="86"/>
        <v>0</v>
      </c>
      <c r="CN83" s="82"/>
      <c r="CO83" s="82">
        <f t="shared" si="87"/>
        <v>0</v>
      </c>
      <c r="CP83" s="82"/>
      <c r="CQ83" s="82">
        <f t="shared" si="88"/>
        <v>0</v>
      </c>
      <c r="CR83" s="82"/>
      <c r="CS83" s="82">
        <f t="shared" si="89"/>
        <v>0</v>
      </c>
      <c r="CT83" s="82"/>
      <c r="CU83" s="82">
        <f t="shared" si="90"/>
        <v>0</v>
      </c>
      <c r="CV83" s="82"/>
      <c r="CW83" s="82">
        <f t="shared" si="91"/>
        <v>0</v>
      </c>
      <c r="CX83" s="82"/>
      <c r="CY83" s="82">
        <f t="shared" si="92"/>
        <v>0</v>
      </c>
      <c r="CZ83" s="82"/>
      <c r="DA83" s="82">
        <f t="shared" si="93"/>
        <v>0</v>
      </c>
      <c r="DB83" s="82"/>
      <c r="DC83" s="82">
        <f t="shared" si="94"/>
        <v>0</v>
      </c>
      <c r="DD83" s="82"/>
      <c r="DE83" s="82">
        <f t="shared" si="95"/>
        <v>0</v>
      </c>
      <c r="DF83" s="83"/>
      <c r="DG83" s="83"/>
      <c r="DH83" s="84"/>
      <c r="DI83" s="109"/>
      <c r="DJ83" s="110">
        <f t="shared" si="96"/>
        <v>0</v>
      </c>
      <c r="DK83" s="111">
        <f t="shared" si="97"/>
        <v>0</v>
      </c>
      <c r="DL83" s="111">
        <f t="shared" si="98"/>
        <v>0</v>
      </c>
      <c r="DM83" s="111">
        <f t="shared" si="99"/>
        <v>0</v>
      </c>
      <c r="DN83" s="111">
        <f t="shared" si="100"/>
        <v>0</v>
      </c>
      <c r="DO83" s="112">
        <f t="shared" si="100"/>
        <v>0</v>
      </c>
      <c r="DP83" s="113"/>
      <c r="DQ83" s="110">
        <f>BI8</f>
        <v>0</v>
      </c>
      <c r="DR83" s="111">
        <f>BI7</f>
        <v>0</v>
      </c>
      <c r="DS83" s="111">
        <f>BI6</f>
        <v>0</v>
      </c>
      <c r="DT83" s="111">
        <f>BI5</f>
        <v>0</v>
      </c>
      <c r="DU83" s="111">
        <f>BI4</f>
        <v>0</v>
      </c>
      <c r="DV83" s="112">
        <f>BI3</f>
        <v>0</v>
      </c>
      <c r="DW83" s="113"/>
      <c r="DX83" s="113"/>
      <c r="DY83" s="114">
        <f t="shared" si="101"/>
        <v>0</v>
      </c>
      <c r="DZ83" s="115">
        <f t="shared" si="101"/>
        <v>0</v>
      </c>
      <c r="EA83" s="115">
        <f t="shared" si="101"/>
        <v>0</v>
      </c>
      <c r="EB83" s="115">
        <f t="shared" si="101"/>
        <v>0</v>
      </c>
      <c r="EC83" s="115">
        <f t="shared" si="101"/>
        <v>0</v>
      </c>
      <c r="ED83" s="115">
        <f t="shared" si="101"/>
        <v>0</v>
      </c>
      <c r="EE83" s="116"/>
      <c r="EF83" s="116"/>
      <c r="EG83" s="93">
        <f t="shared" si="102"/>
        <v>0</v>
      </c>
      <c r="EH83" s="94"/>
      <c r="EI83" s="94"/>
      <c r="EJ83" s="73"/>
      <c r="EK83" s="73"/>
      <c r="EL83" s="73"/>
      <c r="EM83" s="74"/>
      <c r="EN83" s="75"/>
      <c r="EO83" s="75"/>
      <c r="EP83" s="75"/>
      <c r="EQ83" s="75"/>
      <c r="ER83" s="75"/>
      <c r="ES83" s="75"/>
      <c r="ET83" s="75"/>
      <c r="EU83" s="75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</row>
    <row r="84" spans="2:205" ht="12" customHeight="1">
      <c r="B84" s="152" t="str">
        <f>B11</f>
        <v>BOTOFUMEIRO</v>
      </c>
      <c r="C84" s="152">
        <f aca="true" t="shared" si="103" ref="C84:C100">IF(D11&gt;C11,3,0)+(IF(C11=D11,1,0)*COUNT(C11))</f>
        <v>0</v>
      </c>
      <c r="D84" s="152"/>
      <c r="E84" s="117">
        <f aca="true" t="shared" si="104" ref="E84:E115">IF(F11&gt;E11,3,0)+(IF(E11=F11,1,0)*COUNT(E11))</f>
        <v>0</v>
      </c>
      <c r="F84" s="117"/>
      <c r="G84" s="117">
        <f aca="true" t="shared" si="105" ref="G84:G115">IF(H11&gt;G11,3,0)+(IF(G11=H11,1,0)*COUNT(G11))</f>
        <v>0</v>
      </c>
      <c r="H84" s="117"/>
      <c r="I84" s="117">
        <f aca="true" t="shared" si="106" ref="I84:I115">IF(J11&gt;I11,3,0)+(IF(I11=J11,1,0)*COUNT(I11))</f>
        <v>0</v>
      </c>
      <c r="J84" s="117"/>
      <c r="K84" s="117">
        <f aca="true" t="shared" si="107" ref="K84:K115">IF(L11&gt;K11,3,0)+(IF(K11=L11,1,0)*COUNT(K11))</f>
        <v>0</v>
      </c>
      <c r="L84" s="117"/>
      <c r="M84" s="117">
        <f aca="true" t="shared" si="108" ref="M84:M115">IF(N11&gt;M11,3,0)+(IF(M11=N11,1,0)*COUNT(M11))</f>
        <v>0</v>
      </c>
      <c r="N84" s="117"/>
      <c r="O84" s="117">
        <f aca="true" t="shared" si="109" ref="O84:O115">IF(P11&gt;O11,3,0)+(IF(O11=P11,1,0)*COUNT(O11))</f>
        <v>0</v>
      </c>
      <c r="P84" s="117"/>
      <c r="Q84" s="117">
        <f aca="true" t="shared" si="110" ref="Q84:Q115">IF(R11&gt;Q11,3,0)+(IF(Q11=R11,1,0)*COUNT(Q11))</f>
        <v>0</v>
      </c>
      <c r="R84" s="117"/>
      <c r="S84" s="117">
        <f aca="true" t="shared" si="111" ref="S84:S115">IF(T11&gt;S11,3,0)+(IF(S11=T11,1,0)*COUNT(S11))</f>
        <v>0</v>
      </c>
      <c r="T84" s="117"/>
      <c r="U84" s="117">
        <f aca="true" t="shared" si="112" ref="U84:U115">IF(V11&gt;U11,3,0)+(IF(U11=V11,1,0)*COUNT(U11))</f>
        <v>0</v>
      </c>
      <c r="V84" s="117"/>
      <c r="W84" s="117">
        <f aca="true" t="shared" si="113" ref="W84:W115">IF(X11&gt;W11,3,0)+(IF(W11=X11,1,0)*COUNT(W11))</f>
        <v>0</v>
      </c>
      <c r="X84" s="117"/>
      <c r="Y84" s="117">
        <f aca="true" t="shared" si="114" ref="Y84:Y115">IF(Z11&gt;Y11,3,0)+(IF(Y11=Z11,1,0)*COUNT(Y11))</f>
        <v>0</v>
      </c>
      <c r="Z84" s="117"/>
      <c r="AA84" s="117">
        <f aca="true" t="shared" si="115" ref="AA84:AA115">IF(AB11&gt;AA11,3,0)+(IF(AA11=AB11,1,0)*COUNT(AA11))</f>
        <v>0</v>
      </c>
      <c r="AB84" s="117"/>
      <c r="AC84" s="117">
        <f aca="true" t="shared" si="116" ref="AC84:AC115">IF(AD11&gt;AC11,3,0)+(IF(AC11=AD11,1,0)*COUNT(AC11))</f>
        <v>0</v>
      </c>
      <c r="AD84" s="117"/>
      <c r="AE84" s="117">
        <f aca="true" t="shared" si="117" ref="AE84:AE115">IF(AF11&gt;AE11,3,0)+(IF(AE11=AF11,1,0)*COUNT(AE11))</f>
        <v>0</v>
      </c>
      <c r="AF84" s="117"/>
      <c r="AG84" s="117">
        <f aca="true" t="shared" si="118" ref="AG84:AG115">IF(AH11&gt;AG11,3,0)+(IF(AG11=AH11,1,0)*COUNT(AG11))</f>
        <v>0</v>
      </c>
      <c r="AH84" s="117"/>
      <c r="AI84" s="117">
        <f aca="true" t="shared" si="119" ref="AI84:AI115">IF(AJ11&gt;AI11,3,0)+(IF(AI11=AJ11,1,0)*COUNT(AI11))</f>
        <v>0</v>
      </c>
      <c r="AJ84" s="117"/>
      <c r="AK84" s="117">
        <f aca="true" t="shared" si="120" ref="AK84:AK115">IF(AL11&gt;AK11,3,0)+(IF(AK11=AL11,1,0)*COUNT(AK11))</f>
        <v>0</v>
      </c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118">
        <f aca="true" t="shared" si="121" ref="AY84:AY101">IF(AZ11&gt;AY11,3,0)+(IF(AY11=AZ11,1,0)*COUNT(AY11))</f>
        <v>0</v>
      </c>
      <c r="AZ84" s="73"/>
      <c r="BA84" s="118">
        <f aca="true" t="shared" si="122" ref="BA84:BA101">IF(BB11&gt;BA11,3,0)+(IF(BA11=BB11,1,0)*COUNT(BA11))</f>
        <v>0</v>
      </c>
      <c r="BB84" s="73"/>
      <c r="BC84" s="118">
        <f aca="true" t="shared" si="123" ref="BC84:BC101">IF(BD11&gt;BC11,3,0)+(IF(BC11=BD11,1,0)*COUNT(BC11))</f>
        <v>0</v>
      </c>
      <c r="BD84" s="73"/>
      <c r="BE84" s="118">
        <f aca="true" t="shared" si="124" ref="BE84:BE101">IF(BF11&gt;BE11,3,0)+(IF(BE11=BF11,1,0)*COUNT(BE11))</f>
        <v>0</v>
      </c>
      <c r="BF84" s="73"/>
      <c r="BG84" s="118">
        <f aca="true" t="shared" si="125" ref="BG84:BG101">IF(BH11&gt;BG11,3,0)+(IF(BG11=BH11,1,0)*COUNT(BG11))</f>
        <v>0</v>
      </c>
      <c r="BH84" s="73"/>
      <c r="BI84" s="118">
        <f aca="true" t="shared" si="126" ref="BI84:BI101">IF(BJ11&gt;BI11,3,0)+(IF(BI11=BJ11,1,0)*COUNT(BI11))</f>
        <v>0</v>
      </c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4"/>
      <c r="EN84" s="75"/>
      <c r="EO84" s="75"/>
      <c r="EP84" s="75"/>
      <c r="EQ84" s="75"/>
      <c r="ER84" s="75"/>
      <c r="ES84" s="75"/>
      <c r="ET84" s="75"/>
      <c r="EU84" s="75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</row>
    <row r="85" spans="2:205" ht="12" customHeight="1">
      <c r="B85" s="152" t="str">
        <f aca="true" t="shared" si="127" ref="B85:B115">B12</f>
        <v>BRASILIA</v>
      </c>
      <c r="C85" s="152">
        <f t="shared" si="103"/>
        <v>0</v>
      </c>
      <c r="D85" s="152"/>
      <c r="E85" s="117">
        <f t="shared" si="104"/>
        <v>0</v>
      </c>
      <c r="F85" s="117"/>
      <c r="G85" s="117">
        <f t="shared" si="105"/>
        <v>0</v>
      </c>
      <c r="H85" s="117"/>
      <c r="I85" s="117">
        <f t="shared" si="106"/>
        <v>0</v>
      </c>
      <c r="J85" s="117"/>
      <c r="K85" s="117">
        <f t="shared" si="107"/>
        <v>0</v>
      </c>
      <c r="L85" s="117"/>
      <c r="M85" s="117">
        <f t="shared" si="108"/>
        <v>0</v>
      </c>
      <c r="N85" s="117"/>
      <c r="O85" s="117">
        <f t="shared" si="109"/>
        <v>0</v>
      </c>
      <c r="P85" s="117"/>
      <c r="Q85" s="117">
        <f t="shared" si="110"/>
        <v>0</v>
      </c>
      <c r="R85" s="117"/>
      <c r="S85" s="117">
        <f t="shared" si="111"/>
        <v>0</v>
      </c>
      <c r="T85" s="117"/>
      <c r="U85" s="117">
        <f t="shared" si="112"/>
        <v>0</v>
      </c>
      <c r="V85" s="117"/>
      <c r="W85" s="117">
        <f t="shared" si="113"/>
        <v>0</v>
      </c>
      <c r="X85" s="117"/>
      <c r="Y85" s="117">
        <f t="shared" si="114"/>
        <v>0</v>
      </c>
      <c r="Z85" s="117"/>
      <c r="AA85" s="117">
        <f t="shared" si="115"/>
        <v>0</v>
      </c>
      <c r="AB85" s="117"/>
      <c r="AC85" s="117">
        <f t="shared" si="116"/>
        <v>0</v>
      </c>
      <c r="AD85" s="117"/>
      <c r="AE85" s="117">
        <f t="shared" si="117"/>
        <v>0</v>
      </c>
      <c r="AF85" s="117"/>
      <c r="AG85" s="117">
        <f t="shared" si="118"/>
        <v>0</v>
      </c>
      <c r="AH85" s="117"/>
      <c r="AI85" s="117">
        <f t="shared" si="119"/>
        <v>0</v>
      </c>
      <c r="AJ85" s="117"/>
      <c r="AK85" s="117">
        <f t="shared" si="120"/>
        <v>0</v>
      </c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119">
        <f t="shared" si="121"/>
        <v>0</v>
      </c>
      <c r="AZ85" s="73"/>
      <c r="BA85" s="119">
        <f t="shared" si="122"/>
        <v>0</v>
      </c>
      <c r="BB85" s="73"/>
      <c r="BC85" s="119">
        <f t="shared" si="123"/>
        <v>0</v>
      </c>
      <c r="BD85" s="73"/>
      <c r="BE85" s="119">
        <f t="shared" si="124"/>
        <v>0</v>
      </c>
      <c r="BF85" s="73"/>
      <c r="BG85" s="119">
        <f t="shared" si="125"/>
        <v>0</v>
      </c>
      <c r="BH85" s="73"/>
      <c r="BI85" s="119">
        <f t="shared" si="126"/>
        <v>0</v>
      </c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4"/>
      <c r="EN85" s="75"/>
      <c r="EO85" s="75"/>
      <c r="EP85" s="75"/>
      <c r="EQ85" s="75"/>
      <c r="ER85" s="75"/>
      <c r="ES85" s="75"/>
      <c r="ET85" s="75"/>
      <c r="EU85" s="75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</row>
    <row r="86" spans="2:205" ht="12" customHeight="1">
      <c r="B86" s="152" t="str">
        <f t="shared" si="127"/>
        <v>CERETANO</v>
      </c>
      <c r="C86" s="152">
        <f>IF(D13&gt;C13,3,0)+(IF(C13=D13,1,0)*COUNT(C13))</f>
        <v>0</v>
      </c>
      <c r="D86" s="152"/>
      <c r="E86" s="117">
        <f t="shared" si="104"/>
        <v>0</v>
      </c>
      <c r="F86" s="117"/>
      <c r="G86" s="117">
        <f t="shared" si="105"/>
        <v>0</v>
      </c>
      <c r="H86" s="117"/>
      <c r="I86" s="117">
        <f t="shared" si="106"/>
        <v>0</v>
      </c>
      <c r="J86" s="117"/>
      <c r="K86" s="117">
        <f t="shared" si="107"/>
        <v>0</v>
      </c>
      <c r="L86" s="117"/>
      <c r="M86" s="117">
        <f t="shared" si="108"/>
        <v>0</v>
      </c>
      <c r="N86" s="117"/>
      <c r="O86" s="117">
        <f t="shared" si="109"/>
        <v>0</v>
      </c>
      <c r="P86" s="117"/>
      <c r="Q86" s="117">
        <f t="shared" si="110"/>
        <v>0</v>
      </c>
      <c r="R86" s="117"/>
      <c r="S86" s="117">
        <f t="shared" si="111"/>
        <v>0</v>
      </c>
      <c r="T86" s="117"/>
      <c r="U86" s="117">
        <f t="shared" si="112"/>
        <v>0</v>
      </c>
      <c r="V86" s="117"/>
      <c r="W86" s="117">
        <f t="shared" si="113"/>
        <v>0</v>
      </c>
      <c r="X86" s="117"/>
      <c r="Y86" s="117">
        <f t="shared" si="114"/>
        <v>0</v>
      </c>
      <c r="Z86" s="117"/>
      <c r="AA86" s="117">
        <f t="shared" si="115"/>
        <v>0</v>
      </c>
      <c r="AB86" s="117"/>
      <c r="AC86" s="117">
        <f t="shared" si="116"/>
        <v>0</v>
      </c>
      <c r="AD86" s="117"/>
      <c r="AE86" s="117">
        <f t="shared" si="117"/>
        <v>0</v>
      </c>
      <c r="AF86" s="117"/>
      <c r="AG86" s="117">
        <f t="shared" si="118"/>
        <v>0</v>
      </c>
      <c r="AH86" s="117"/>
      <c r="AI86" s="117">
        <f t="shared" si="119"/>
        <v>0</v>
      </c>
      <c r="AJ86" s="117"/>
      <c r="AK86" s="117">
        <f t="shared" si="120"/>
        <v>0</v>
      </c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119">
        <f t="shared" si="121"/>
        <v>0</v>
      </c>
      <c r="AZ86" s="73"/>
      <c r="BA86" s="119">
        <f t="shared" si="122"/>
        <v>0</v>
      </c>
      <c r="BB86" s="73"/>
      <c r="BC86" s="119">
        <f t="shared" si="123"/>
        <v>0</v>
      </c>
      <c r="BD86" s="73"/>
      <c r="BE86" s="119">
        <f t="shared" si="124"/>
        <v>0</v>
      </c>
      <c r="BF86" s="73"/>
      <c r="BG86" s="119">
        <f t="shared" si="125"/>
        <v>0</v>
      </c>
      <c r="BH86" s="73"/>
      <c r="BI86" s="119">
        <f t="shared" si="126"/>
        <v>0</v>
      </c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4"/>
      <c r="EN86" s="75"/>
      <c r="EO86" s="75"/>
      <c r="EP86" s="75"/>
      <c r="EQ86" s="75"/>
      <c r="ER86" s="75"/>
      <c r="ES86" s="75"/>
      <c r="ET86" s="75"/>
      <c r="EU86" s="75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</row>
    <row r="87" spans="2:205" ht="12" customHeight="1">
      <c r="B87" s="152" t="str">
        <f t="shared" si="127"/>
        <v>COMTAL</v>
      </c>
      <c r="C87" s="152">
        <f t="shared" si="103"/>
        <v>0</v>
      </c>
      <c r="D87" s="152"/>
      <c r="E87" s="117">
        <f t="shared" si="104"/>
        <v>0</v>
      </c>
      <c r="F87" s="117"/>
      <c r="G87" s="117">
        <f t="shared" si="105"/>
        <v>0</v>
      </c>
      <c r="H87" s="117"/>
      <c r="I87" s="117">
        <f t="shared" si="106"/>
        <v>0</v>
      </c>
      <c r="J87" s="117"/>
      <c r="K87" s="117">
        <f t="shared" si="107"/>
        <v>0</v>
      </c>
      <c r="L87" s="117"/>
      <c r="M87" s="117">
        <f t="shared" si="108"/>
        <v>0</v>
      </c>
      <c r="N87" s="117"/>
      <c r="O87" s="117">
        <f t="shared" si="109"/>
        <v>0</v>
      </c>
      <c r="P87" s="117"/>
      <c r="Q87" s="117">
        <f t="shared" si="110"/>
        <v>0</v>
      </c>
      <c r="R87" s="117"/>
      <c r="S87" s="117">
        <f t="shared" si="111"/>
        <v>0</v>
      </c>
      <c r="T87" s="117"/>
      <c r="U87" s="117">
        <f t="shared" si="112"/>
        <v>0</v>
      </c>
      <c r="V87" s="117"/>
      <c r="W87" s="117">
        <f t="shared" si="113"/>
        <v>0</v>
      </c>
      <c r="X87" s="117"/>
      <c r="Y87" s="117">
        <f t="shared" si="114"/>
        <v>0</v>
      </c>
      <c r="Z87" s="117"/>
      <c r="AA87" s="117">
        <f t="shared" si="115"/>
        <v>0</v>
      </c>
      <c r="AB87" s="117"/>
      <c r="AC87" s="117">
        <f t="shared" si="116"/>
        <v>0</v>
      </c>
      <c r="AD87" s="117"/>
      <c r="AE87" s="117">
        <f t="shared" si="117"/>
        <v>0</v>
      </c>
      <c r="AF87" s="117"/>
      <c r="AG87" s="117">
        <f t="shared" si="118"/>
        <v>0</v>
      </c>
      <c r="AH87" s="117"/>
      <c r="AI87" s="117">
        <f t="shared" si="119"/>
        <v>0</v>
      </c>
      <c r="AJ87" s="117"/>
      <c r="AK87" s="117">
        <f t="shared" si="120"/>
        <v>0</v>
      </c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119">
        <f t="shared" si="121"/>
        <v>0</v>
      </c>
      <c r="AZ87" s="73"/>
      <c r="BA87" s="119">
        <f t="shared" si="122"/>
        <v>0</v>
      </c>
      <c r="BB87" s="73"/>
      <c r="BC87" s="119">
        <f t="shared" si="123"/>
        <v>0</v>
      </c>
      <c r="BD87" s="73"/>
      <c r="BE87" s="119">
        <f t="shared" si="124"/>
        <v>0</v>
      </c>
      <c r="BF87" s="73"/>
      <c r="BG87" s="119">
        <f t="shared" si="125"/>
        <v>0</v>
      </c>
      <c r="BH87" s="73"/>
      <c r="BI87" s="119">
        <f t="shared" si="126"/>
        <v>0</v>
      </c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120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</row>
    <row r="88" spans="2:205" ht="12" customHeight="1">
      <c r="B88" s="152" t="str">
        <f t="shared" si="127"/>
        <v>D.TEAM</v>
      </c>
      <c r="C88" s="152">
        <f t="shared" si="103"/>
        <v>0</v>
      </c>
      <c r="D88" s="152"/>
      <c r="E88" s="117">
        <f t="shared" si="104"/>
        <v>0</v>
      </c>
      <c r="F88" s="117"/>
      <c r="G88" s="117">
        <f t="shared" si="105"/>
        <v>0</v>
      </c>
      <c r="H88" s="117"/>
      <c r="I88" s="117">
        <f t="shared" si="106"/>
        <v>0</v>
      </c>
      <c r="J88" s="117"/>
      <c r="K88" s="117">
        <f t="shared" si="107"/>
        <v>0</v>
      </c>
      <c r="L88" s="117"/>
      <c r="M88" s="117">
        <f t="shared" si="108"/>
        <v>0</v>
      </c>
      <c r="N88" s="117"/>
      <c r="O88" s="117">
        <f t="shared" si="109"/>
        <v>0</v>
      </c>
      <c r="P88" s="117"/>
      <c r="Q88" s="117">
        <f t="shared" si="110"/>
        <v>0</v>
      </c>
      <c r="R88" s="117"/>
      <c r="S88" s="117">
        <f t="shared" si="111"/>
        <v>0</v>
      </c>
      <c r="T88" s="117"/>
      <c r="U88" s="117">
        <f t="shared" si="112"/>
        <v>0</v>
      </c>
      <c r="V88" s="117"/>
      <c r="W88" s="117">
        <f t="shared" si="113"/>
        <v>0</v>
      </c>
      <c r="X88" s="117"/>
      <c r="Y88" s="117">
        <f t="shared" si="114"/>
        <v>0</v>
      </c>
      <c r="Z88" s="117"/>
      <c r="AA88" s="117">
        <f t="shared" si="115"/>
        <v>0</v>
      </c>
      <c r="AB88" s="117"/>
      <c r="AC88" s="117">
        <f t="shared" si="116"/>
        <v>0</v>
      </c>
      <c r="AD88" s="117"/>
      <c r="AE88" s="117">
        <f t="shared" si="117"/>
        <v>0</v>
      </c>
      <c r="AF88" s="117"/>
      <c r="AG88" s="117">
        <f t="shared" si="118"/>
        <v>0</v>
      </c>
      <c r="AH88" s="117"/>
      <c r="AI88" s="117">
        <f t="shared" si="119"/>
        <v>0</v>
      </c>
      <c r="AJ88" s="117"/>
      <c r="AK88" s="117">
        <f t="shared" si="120"/>
        <v>0</v>
      </c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9">
        <f t="shared" si="121"/>
        <v>0</v>
      </c>
      <c r="AZ88" s="73"/>
      <c r="BA88" s="119">
        <f t="shared" si="122"/>
        <v>0</v>
      </c>
      <c r="BB88" s="73"/>
      <c r="BC88" s="119">
        <f t="shared" si="123"/>
        <v>0</v>
      </c>
      <c r="BD88" s="73"/>
      <c r="BE88" s="119">
        <f t="shared" si="124"/>
        <v>0</v>
      </c>
      <c r="BF88" s="73"/>
      <c r="BG88" s="119">
        <f t="shared" si="125"/>
        <v>0</v>
      </c>
      <c r="BH88" s="73"/>
      <c r="BI88" s="119">
        <f t="shared" si="126"/>
        <v>0</v>
      </c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4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</row>
    <row r="89" spans="2:205" ht="12" customHeight="1">
      <c r="B89" s="152" t="str">
        <f t="shared" si="127"/>
        <v>EGARA</v>
      </c>
      <c r="C89" s="152">
        <f t="shared" si="103"/>
        <v>0</v>
      </c>
      <c r="D89" s="152"/>
      <c r="E89" s="117">
        <f t="shared" si="104"/>
        <v>0</v>
      </c>
      <c r="F89" s="117"/>
      <c r="G89" s="117">
        <f t="shared" si="105"/>
        <v>0</v>
      </c>
      <c r="H89" s="117"/>
      <c r="I89" s="117">
        <f t="shared" si="106"/>
        <v>0</v>
      </c>
      <c r="J89" s="117"/>
      <c r="K89" s="117">
        <f t="shared" si="107"/>
        <v>0</v>
      </c>
      <c r="L89" s="117"/>
      <c r="M89" s="117">
        <f t="shared" si="108"/>
        <v>0</v>
      </c>
      <c r="N89" s="117"/>
      <c r="O89" s="117">
        <f t="shared" si="109"/>
        <v>0</v>
      </c>
      <c r="P89" s="117"/>
      <c r="Q89" s="117">
        <f t="shared" si="110"/>
        <v>0</v>
      </c>
      <c r="R89" s="117"/>
      <c r="S89" s="117">
        <f t="shared" si="111"/>
        <v>0</v>
      </c>
      <c r="T89" s="117"/>
      <c r="U89" s="117">
        <f t="shared" si="112"/>
        <v>0</v>
      </c>
      <c r="V89" s="117"/>
      <c r="W89" s="117">
        <f t="shared" si="113"/>
        <v>0</v>
      </c>
      <c r="X89" s="117"/>
      <c r="Y89" s="117">
        <f t="shared" si="114"/>
        <v>0</v>
      </c>
      <c r="Z89" s="117"/>
      <c r="AA89" s="117">
        <f t="shared" si="115"/>
        <v>0</v>
      </c>
      <c r="AB89" s="117"/>
      <c r="AC89" s="117">
        <f t="shared" si="116"/>
        <v>0</v>
      </c>
      <c r="AD89" s="117"/>
      <c r="AE89" s="117">
        <f t="shared" si="117"/>
        <v>0</v>
      </c>
      <c r="AF89" s="117"/>
      <c r="AG89" s="117">
        <f t="shared" si="118"/>
        <v>0</v>
      </c>
      <c r="AH89" s="117"/>
      <c r="AI89" s="117">
        <f t="shared" si="119"/>
        <v>0</v>
      </c>
      <c r="AJ89" s="117"/>
      <c r="AK89" s="117">
        <f t="shared" si="120"/>
        <v>0</v>
      </c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119">
        <f t="shared" si="121"/>
        <v>0</v>
      </c>
      <c r="AZ89" s="73"/>
      <c r="BA89" s="119">
        <f t="shared" si="122"/>
        <v>0</v>
      </c>
      <c r="BB89" s="73"/>
      <c r="BC89" s="119">
        <f t="shared" si="123"/>
        <v>0</v>
      </c>
      <c r="BD89" s="73"/>
      <c r="BE89" s="119">
        <f t="shared" si="124"/>
        <v>0</v>
      </c>
      <c r="BF89" s="73"/>
      <c r="BG89" s="119">
        <f t="shared" si="125"/>
        <v>0</v>
      </c>
      <c r="BH89" s="73"/>
      <c r="BI89" s="119">
        <f t="shared" si="126"/>
        <v>0</v>
      </c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4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</row>
    <row r="90" spans="2:205" ht="12" customHeight="1">
      <c r="B90" s="152" t="str">
        <f>B17</f>
        <v>EMPÚRIES</v>
      </c>
      <c r="C90" s="152">
        <f t="shared" si="103"/>
        <v>0</v>
      </c>
      <c r="D90" s="152"/>
      <c r="E90" s="117">
        <f t="shared" si="104"/>
        <v>0</v>
      </c>
      <c r="F90" s="117"/>
      <c r="G90" s="117">
        <f t="shared" si="105"/>
        <v>0</v>
      </c>
      <c r="H90" s="117"/>
      <c r="I90" s="117">
        <f t="shared" si="106"/>
        <v>0</v>
      </c>
      <c r="J90" s="117"/>
      <c r="K90" s="117">
        <f t="shared" si="107"/>
        <v>0</v>
      </c>
      <c r="L90" s="117"/>
      <c r="M90" s="117">
        <f t="shared" si="108"/>
        <v>0</v>
      </c>
      <c r="N90" s="117"/>
      <c r="O90" s="117">
        <f t="shared" si="109"/>
        <v>0</v>
      </c>
      <c r="P90" s="117"/>
      <c r="Q90" s="117">
        <f t="shared" si="110"/>
        <v>0</v>
      </c>
      <c r="R90" s="117"/>
      <c r="S90" s="117">
        <f t="shared" si="111"/>
        <v>0</v>
      </c>
      <c r="T90" s="117"/>
      <c r="U90" s="117">
        <f t="shared" si="112"/>
        <v>0</v>
      </c>
      <c r="V90" s="117"/>
      <c r="W90" s="117">
        <f t="shared" si="113"/>
        <v>0</v>
      </c>
      <c r="X90" s="117"/>
      <c r="Y90" s="117">
        <f t="shared" si="114"/>
        <v>0</v>
      </c>
      <c r="Z90" s="117"/>
      <c r="AA90" s="117">
        <f t="shared" si="115"/>
        <v>0</v>
      </c>
      <c r="AB90" s="117"/>
      <c r="AC90" s="117">
        <f t="shared" si="116"/>
        <v>0</v>
      </c>
      <c r="AD90" s="117"/>
      <c r="AE90" s="117">
        <f t="shared" si="117"/>
        <v>0</v>
      </c>
      <c r="AF90" s="117"/>
      <c r="AG90" s="117">
        <f t="shared" si="118"/>
        <v>0</v>
      </c>
      <c r="AH90" s="117"/>
      <c r="AI90" s="117">
        <f t="shared" si="119"/>
        <v>0</v>
      </c>
      <c r="AJ90" s="117"/>
      <c r="AK90" s="117">
        <f t="shared" si="120"/>
        <v>0</v>
      </c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119">
        <f t="shared" si="121"/>
        <v>0</v>
      </c>
      <c r="AZ90" s="73"/>
      <c r="BA90" s="119">
        <f t="shared" si="122"/>
        <v>0</v>
      </c>
      <c r="BB90" s="73"/>
      <c r="BC90" s="119">
        <f t="shared" si="123"/>
        <v>0</v>
      </c>
      <c r="BD90" s="73"/>
      <c r="BE90" s="119">
        <f t="shared" si="124"/>
        <v>0</v>
      </c>
      <c r="BF90" s="73"/>
      <c r="BG90" s="119">
        <f t="shared" si="125"/>
        <v>0</v>
      </c>
      <c r="BH90" s="73"/>
      <c r="BI90" s="119">
        <f t="shared" si="126"/>
        <v>0</v>
      </c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4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</row>
    <row r="91" spans="2:205" ht="12" customHeight="1">
      <c r="B91" s="152" t="str">
        <f t="shared" si="127"/>
        <v>HURACÀ</v>
      </c>
      <c r="C91" s="152">
        <f t="shared" si="103"/>
        <v>0</v>
      </c>
      <c r="D91" s="152"/>
      <c r="E91" s="117">
        <f t="shared" si="104"/>
        <v>0</v>
      </c>
      <c r="F91" s="117"/>
      <c r="G91" s="117">
        <f t="shared" si="105"/>
        <v>0</v>
      </c>
      <c r="H91" s="117"/>
      <c r="I91" s="117">
        <f t="shared" si="106"/>
        <v>0</v>
      </c>
      <c r="J91" s="117"/>
      <c r="K91" s="117">
        <f t="shared" si="107"/>
        <v>0</v>
      </c>
      <c r="L91" s="117"/>
      <c r="M91" s="117">
        <f t="shared" si="108"/>
        <v>0</v>
      </c>
      <c r="N91" s="117"/>
      <c r="O91" s="117">
        <f t="shared" si="109"/>
        <v>0</v>
      </c>
      <c r="P91" s="117"/>
      <c r="Q91" s="117">
        <f t="shared" si="110"/>
        <v>0</v>
      </c>
      <c r="R91" s="117"/>
      <c r="S91" s="117">
        <f t="shared" si="111"/>
        <v>0</v>
      </c>
      <c r="T91" s="117"/>
      <c r="U91" s="117">
        <f t="shared" si="112"/>
        <v>0</v>
      </c>
      <c r="V91" s="117"/>
      <c r="W91" s="117">
        <f t="shared" si="113"/>
        <v>0</v>
      </c>
      <c r="X91" s="117"/>
      <c r="Y91" s="117">
        <f t="shared" si="114"/>
        <v>0</v>
      </c>
      <c r="Z91" s="117"/>
      <c r="AA91" s="117">
        <f t="shared" si="115"/>
        <v>0</v>
      </c>
      <c r="AB91" s="117"/>
      <c r="AC91" s="117">
        <f t="shared" si="116"/>
        <v>0</v>
      </c>
      <c r="AD91" s="117"/>
      <c r="AE91" s="117">
        <f t="shared" si="117"/>
        <v>0</v>
      </c>
      <c r="AF91" s="117"/>
      <c r="AG91" s="117">
        <f t="shared" si="118"/>
        <v>0</v>
      </c>
      <c r="AH91" s="117"/>
      <c r="AI91" s="117">
        <f t="shared" si="119"/>
        <v>0</v>
      </c>
      <c r="AJ91" s="117"/>
      <c r="AK91" s="117">
        <f t="shared" si="120"/>
        <v>0</v>
      </c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119">
        <f t="shared" si="121"/>
        <v>0</v>
      </c>
      <c r="AZ91" s="73"/>
      <c r="BA91" s="119">
        <f t="shared" si="122"/>
        <v>0</v>
      </c>
      <c r="BB91" s="73"/>
      <c r="BC91" s="119">
        <f t="shared" si="123"/>
        <v>0</v>
      </c>
      <c r="BD91" s="73"/>
      <c r="BE91" s="119">
        <f t="shared" si="124"/>
        <v>0</v>
      </c>
      <c r="BF91" s="73"/>
      <c r="BG91" s="119">
        <f t="shared" si="125"/>
        <v>0</v>
      </c>
      <c r="BH91" s="73"/>
      <c r="BI91" s="119">
        <f t="shared" si="126"/>
        <v>0</v>
      </c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4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</row>
    <row r="92" spans="2:205" ht="12" customHeight="1">
      <c r="B92" s="152" t="str">
        <f t="shared" si="127"/>
        <v>ICK</v>
      </c>
      <c r="C92" s="152">
        <f t="shared" si="103"/>
        <v>0</v>
      </c>
      <c r="D92" s="152"/>
      <c r="E92" s="117">
        <f t="shared" si="104"/>
        <v>0</v>
      </c>
      <c r="F92" s="117"/>
      <c r="G92" s="117">
        <f t="shared" si="105"/>
        <v>0</v>
      </c>
      <c r="H92" s="117"/>
      <c r="I92" s="117">
        <f t="shared" si="106"/>
        <v>0</v>
      </c>
      <c r="J92" s="117"/>
      <c r="K92" s="117">
        <f t="shared" si="107"/>
        <v>0</v>
      </c>
      <c r="L92" s="117"/>
      <c r="M92" s="117">
        <f t="shared" si="108"/>
        <v>0</v>
      </c>
      <c r="N92" s="117"/>
      <c r="O92" s="117">
        <f t="shared" si="109"/>
        <v>0</v>
      </c>
      <c r="P92" s="117"/>
      <c r="Q92" s="117">
        <f t="shared" si="110"/>
        <v>0</v>
      </c>
      <c r="R92" s="117"/>
      <c r="S92" s="117">
        <f t="shared" si="111"/>
        <v>0</v>
      </c>
      <c r="T92" s="117"/>
      <c r="U92" s="117">
        <f t="shared" si="112"/>
        <v>0</v>
      </c>
      <c r="V92" s="117"/>
      <c r="W92" s="117">
        <f t="shared" si="113"/>
        <v>0</v>
      </c>
      <c r="X92" s="117"/>
      <c r="Y92" s="117">
        <f t="shared" si="114"/>
        <v>0</v>
      </c>
      <c r="Z92" s="117"/>
      <c r="AA92" s="117">
        <f t="shared" si="115"/>
        <v>0</v>
      </c>
      <c r="AB92" s="117"/>
      <c r="AC92" s="117">
        <f t="shared" si="116"/>
        <v>0</v>
      </c>
      <c r="AD92" s="117"/>
      <c r="AE92" s="117">
        <f t="shared" si="117"/>
        <v>0</v>
      </c>
      <c r="AF92" s="117"/>
      <c r="AG92" s="117">
        <f t="shared" si="118"/>
        <v>0</v>
      </c>
      <c r="AH92" s="117"/>
      <c r="AI92" s="117">
        <f t="shared" si="119"/>
        <v>0</v>
      </c>
      <c r="AJ92" s="117"/>
      <c r="AK92" s="117">
        <f t="shared" si="120"/>
        <v>0</v>
      </c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119">
        <f t="shared" si="121"/>
        <v>0</v>
      </c>
      <c r="AZ92" s="73"/>
      <c r="BA92" s="119">
        <f t="shared" si="122"/>
        <v>0</v>
      </c>
      <c r="BB92" s="73"/>
      <c r="BC92" s="119">
        <f t="shared" si="123"/>
        <v>0</v>
      </c>
      <c r="BD92" s="73"/>
      <c r="BE92" s="119">
        <f t="shared" si="124"/>
        <v>0</v>
      </c>
      <c r="BF92" s="73"/>
      <c r="BG92" s="119">
        <f t="shared" si="125"/>
        <v>0</v>
      </c>
      <c r="BH92" s="73"/>
      <c r="BI92" s="119">
        <f t="shared" si="126"/>
        <v>0</v>
      </c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4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</row>
    <row r="93" spans="2:205" ht="12" customHeight="1">
      <c r="B93" s="152" t="str">
        <f t="shared" si="127"/>
        <v>NÀSTIC</v>
      </c>
      <c r="C93" s="152">
        <f t="shared" si="103"/>
        <v>0</v>
      </c>
      <c r="D93" s="152"/>
      <c r="E93" s="117">
        <f t="shared" si="104"/>
        <v>0</v>
      </c>
      <c r="F93" s="117"/>
      <c r="G93" s="117">
        <f t="shared" si="105"/>
        <v>0</v>
      </c>
      <c r="H93" s="117"/>
      <c r="I93" s="117">
        <f t="shared" si="106"/>
        <v>0</v>
      </c>
      <c r="J93" s="117"/>
      <c r="K93" s="117">
        <f t="shared" si="107"/>
        <v>0</v>
      </c>
      <c r="L93" s="117"/>
      <c r="M93" s="117">
        <f t="shared" si="108"/>
        <v>0</v>
      </c>
      <c r="N93" s="117"/>
      <c r="O93" s="117">
        <f t="shared" si="109"/>
        <v>0</v>
      </c>
      <c r="P93" s="117"/>
      <c r="Q93" s="117">
        <f t="shared" si="110"/>
        <v>0</v>
      </c>
      <c r="R93" s="117"/>
      <c r="S93" s="117">
        <f t="shared" si="111"/>
        <v>0</v>
      </c>
      <c r="T93" s="117"/>
      <c r="U93" s="117">
        <f t="shared" si="112"/>
        <v>0</v>
      </c>
      <c r="V93" s="117"/>
      <c r="W93" s="117">
        <f t="shared" si="113"/>
        <v>0</v>
      </c>
      <c r="X93" s="117"/>
      <c r="Y93" s="117">
        <f t="shared" si="114"/>
        <v>0</v>
      </c>
      <c r="Z93" s="117"/>
      <c r="AA93" s="117">
        <f t="shared" si="115"/>
        <v>0</v>
      </c>
      <c r="AB93" s="117"/>
      <c r="AC93" s="117">
        <f t="shared" si="116"/>
        <v>0</v>
      </c>
      <c r="AD93" s="117"/>
      <c r="AE93" s="117">
        <f t="shared" si="117"/>
        <v>0</v>
      </c>
      <c r="AF93" s="117"/>
      <c r="AG93" s="117">
        <f t="shared" si="118"/>
        <v>0</v>
      </c>
      <c r="AH93" s="117"/>
      <c r="AI93" s="117">
        <f t="shared" si="119"/>
        <v>0</v>
      </c>
      <c r="AJ93" s="117"/>
      <c r="AK93" s="117">
        <f t="shared" si="120"/>
        <v>0</v>
      </c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119">
        <f t="shared" si="121"/>
        <v>0</v>
      </c>
      <c r="AZ93" s="73"/>
      <c r="BA93" s="119">
        <f t="shared" si="122"/>
        <v>0</v>
      </c>
      <c r="BB93" s="73"/>
      <c r="BC93" s="119">
        <f t="shared" si="123"/>
        <v>0</v>
      </c>
      <c r="BD93" s="73"/>
      <c r="BE93" s="119">
        <f t="shared" si="124"/>
        <v>0</v>
      </c>
      <c r="BF93" s="73"/>
      <c r="BG93" s="119">
        <f t="shared" si="125"/>
        <v>0</v>
      </c>
      <c r="BH93" s="73"/>
      <c r="BI93" s="119">
        <f t="shared" si="126"/>
        <v>0</v>
      </c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4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</row>
    <row r="94" spans="2:205" ht="12" customHeight="1">
      <c r="B94" s="152" t="str">
        <f t="shared" si="127"/>
        <v>NUCA</v>
      </c>
      <c r="C94" s="152">
        <f t="shared" si="103"/>
        <v>0</v>
      </c>
      <c r="D94" s="152"/>
      <c r="E94" s="117">
        <f t="shared" si="104"/>
        <v>0</v>
      </c>
      <c r="F94" s="117"/>
      <c r="G94" s="117">
        <f t="shared" si="105"/>
        <v>0</v>
      </c>
      <c r="H94" s="117"/>
      <c r="I94" s="117">
        <f t="shared" si="106"/>
        <v>0</v>
      </c>
      <c r="J94" s="117"/>
      <c r="K94" s="117">
        <f t="shared" si="107"/>
        <v>0</v>
      </c>
      <c r="L94" s="117"/>
      <c r="M94" s="117">
        <f t="shared" si="108"/>
        <v>0</v>
      </c>
      <c r="N94" s="117"/>
      <c r="O94" s="117">
        <f t="shared" si="109"/>
        <v>0</v>
      </c>
      <c r="P94" s="117"/>
      <c r="Q94" s="117">
        <f t="shared" si="110"/>
        <v>0</v>
      </c>
      <c r="R94" s="117"/>
      <c r="S94" s="117">
        <f t="shared" si="111"/>
        <v>0</v>
      </c>
      <c r="T94" s="117"/>
      <c r="U94" s="117">
        <f t="shared" si="112"/>
        <v>0</v>
      </c>
      <c r="V94" s="117"/>
      <c r="W94" s="117">
        <f t="shared" si="113"/>
        <v>0</v>
      </c>
      <c r="X94" s="117"/>
      <c r="Y94" s="117">
        <f t="shared" si="114"/>
        <v>0</v>
      </c>
      <c r="Z94" s="117"/>
      <c r="AA94" s="117">
        <f t="shared" si="115"/>
        <v>0</v>
      </c>
      <c r="AB94" s="117"/>
      <c r="AC94" s="117">
        <f t="shared" si="116"/>
        <v>0</v>
      </c>
      <c r="AD94" s="117"/>
      <c r="AE94" s="117">
        <f t="shared" si="117"/>
        <v>0</v>
      </c>
      <c r="AF94" s="117"/>
      <c r="AG94" s="117">
        <f t="shared" si="118"/>
        <v>0</v>
      </c>
      <c r="AH94" s="117"/>
      <c r="AI94" s="117">
        <f t="shared" si="119"/>
        <v>0</v>
      </c>
      <c r="AJ94" s="117"/>
      <c r="AK94" s="117">
        <f t="shared" si="120"/>
        <v>0</v>
      </c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119">
        <f t="shared" si="121"/>
        <v>0</v>
      </c>
      <c r="AZ94" s="73"/>
      <c r="BA94" s="119">
        <f t="shared" si="122"/>
        <v>0</v>
      </c>
      <c r="BB94" s="73"/>
      <c r="BC94" s="119">
        <f t="shared" si="123"/>
        <v>0</v>
      </c>
      <c r="BD94" s="73"/>
      <c r="BE94" s="119">
        <f t="shared" si="124"/>
        <v>0</v>
      </c>
      <c r="BF94" s="73"/>
      <c r="BG94" s="119">
        <f t="shared" si="125"/>
        <v>0</v>
      </c>
      <c r="BH94" s="73"/>
      <c r="BI94" s="119">
        <f t="shared" si="126"/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4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</row>
    <row r="95" spans="2:205" ht="12" customHeight="1">
      <c r="B95" s="152" t="str">
        <f>B22</f>
        <v>OTAC'S</v>
      </c>
      <c r="C95" s="152">
        <f t="shared" si="103"/>
        <v>0</v>
      </c>
      <c r="D95" s="152"/>
      <c r="E95" s="117">
        <f t="shared" si="104"/>
        <v>0</v>
      </c>
      <c r="F95" s="117"/>
      <c r="G95" s="117">
        <f t="shared" si="105"/>
        <v>0</v>
      </c>
      <c r="H95" s="117"/>
      <c r="I95" s="117">
        <f t="shared" si="106"/>
        <v>0</v>
      </c>
      <c r="J95" s="117"/>
      <c r="K95" s="117">
        <f t="shared" si="107"/>
        <v>0</v>
      </c>
      <c r="L95" s="117"/>
      <c r="M95" s="117">
        <f t="shared" si="108"/>
        <v>0</v>
      </c>
      <c r="N95" s="117"/>
      <c r="O95" s="117">
        <f t="shared" si="109"/>
        <v>0</v>
      </c>
      <c r="P95" s="117"/>
      <c r="Q95" s="117">
        <f t="shared" si="110"/>
        <v>0</v>
      </c>
      <c r="R95" s="117"/>
      <c r="S95" s="117">
        <f t="shared" si="111"/>
        <v>0</v>
      </c>
      <c r="T95" s="117"/>
      <c r="U95" s="117">
        <f t="shared" si="112"/>
        <v>0</v>
      </c>
      <c r="V95" s="117"/>
      <c r="W95" s="117">
        <f t="shared" si="113"/>
        <v>0</v>
      </c>
      <c r="X95" s="117"/>
      <c r="Y95" s="117">
        <f t="shared" si="114"/>
        <v>0</v>
      </c>
      <c r="Z95" s="117"/>
      <c r="AA95" s="117">
        <f t="shared" si="115"/>
        <v>0</v>
      </c>
      <c r="AB95" s="117"/>
      <c r="AC95" s="117">
        <f t="shared" si="116"/>
        <v>0</v>
      </c>
      <c r="AD95" s="117"/>
      <c r="AE95" s="117">
        <f t="shared" si="117"/>
        <v>0</v>
      </c>
      <c r="AF95" s="117"/>
      <c r="AG95" s="117">
        <f t="shared" si="118"/>
        <v>0</v>
      </c>
      <c r="AH95" s="117"/>
      <c r="AI95" s="117">
        <f t="shared" si="119"/>
        <v>0</v>
      </c>
      <c r="AJ95" s="117"/>
      <c r="AK95" s="117">
        <f t="shared" si="120"/>
        <v>0</v>
      </c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119">
        <f t="shared" si="121"/>
        <v>0</v>
      </c>
      <c r="AZ95" s="73"/>
      <c r="BA95" s="119">
        <f t="shared" si="122"/>
        <v>0</v>
      </c>
      <c r="BB95" s="73"/>
      <c r="BC95" s="119">
        <f t="shared" si="123"/>
        <v>0</v>
      </c>
      <c r="BD95" s="73"/>
      <c r="BE95" s="119">
        <f t="shared" si="124"/>
        <v>0</v>
      </c>
      <c r="BF95" s="73"/>
      <c r="BG95" s="119">
        <f t="shared" si="125"/>
        <v>0</v>
      </c>
      <c r="BH95" s="73"/>
      <c r="BI95" s="119">
        <f t="shared" si="126"/>
        <v>0</v>
      </c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4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</row>
    <row r="96" spans="2:205" ht="12" customHeight="1">
      <c r="B96" s="152" t="str">
        <f t="shared" si="127"/>
        <v>OURAL'S</v>
      </c>
      <c r="C96" s="152">
        <f t="shared" si="103"/>
        <v>0</v>
      </c>
      <c r="D96" s="152"/>
      <c r="E96" s="117">
        <f t="shared" si="104"/>
        <v>0</v>
      </c>
      <c r="F96" s="117"/>
      <c r="G96" s="117">
        <f t="shared" si="105"/>
        <v>0</v>
      </c>
      <c r="H96" s="117"/>
      <c r="I96" s="117">
        <f t="shared" si="106"/>
        <v>0</v>
      </c>
      <c r="J96" s="117"/>
      <c r="K96" s="117">
        <f t="shared" si="107"/>
        <v>0</v>
      </c>
      <c r="L96" s="117"/>
      <c r="M96" s="117">
        <f t="shared" si="108"/>
        <v>0</v>
      </c>
      <c r="N96" s="117"/>
      <c r="O96" s="117">
        <f t="shared" si="109"/>
        <v>0</v>
      </c>
      <c r="P96" s="117"/>
      <c r="Q96" s="117">
        <f t="shared" si="110"/>
        <v>0</v>
      </c>
      <c r="R96" s="117"/>
      <c r="S96" s="117">
        <f t="shared" si="111"/>
        <v>0</v>
      </c>
      <c r="T96" s="117"/>
      <c r="U96" s="117">
        <f t="shared" si="112"/>
        <v>0</v>
      </c>
      <c r="V96" s="117"/>
      <c r="W96" s="117">
        <f t="shared" si="113"/>
        <v>0</v>
      </c>
      <c r="X96" s="117"/>
      <c r="Y96" s="117">
        <f t="shared" si="114"/>
        <v>0</v>
      </c>
      <c r="Z96" s="117"/>
      <c r="AA96" s="117">
        <f t="shared" si="115"/>
        <v>0</v>
      </c>
      <c r="AB96" s="117"/>
      <c r="AC96" s="117">
        <f t="shared" si="116"/>
        <v>0</v>
      </c>
      <c r="AD96" s="117"/>
      <c r="AE96" s="117">
        <f t="shared" si="117"/>
        <v>0</v>
      </c>
      <c r="AF96" s="117"/>
      <c r="AG96" s="117">
        <f t="shared" si="118"/>
        <v>0</v>
      </c>
      <c r="AH96" s="117"/>
      <c r="AI96" s="117">
        <f t="shared" si="119"/>
        <v>0</v>
      </c>
      <c r="AJ96" s="117"/>
      <c r="AK96" s="117">
        <f t="shared" si="120"/>
        <v>0</v>
      </c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119">
        <f t="shared" si="121"/>
        <v>0</v>
      </c>
      <c r="AZ96" s="73"/>
      <c r="BA96" s="119">
        <f t="shared" si="122"/>
        <v>0</v>
      </c>
      <c r="BB96" s="73"/>
      <c r="BC96" s="119">
        <f t="shared" si="123"/>
        <v>0</v>
      </c>
      <c r="BD96" s="73"/>
      <c r="BE96" s="119">
        <f t="shared" si="124"/>
        <v>0</v>
      </c>
      <c r="BF96" s="73"/>
      <c r="BG96" s="119">
        <f t="shared" si="125"/>
        <v>0</v>
      </c>
      <c r="BH96" s="73"/>
      <c r="BI96" s="119">
        <f t="shared" si="126"/>
        <v>0</v>
      </c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4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</row>
    <row r="97" spans="2:205" ht="12" customHeight="1">
      <c r="B97" s="152" t="str">
        <f t="shared" si="127"/>
        <v>PALLEJÀ</v>
      </c>
      <c r="C97" s="152">
        <f t="shared" si="103"/>
        <v>0</v>
      </c>
      <c r="D97" s="152"/>
      <c r="E97" s="117">
        <f t="shared" si="104"/>
        <v>0</v>
      </c>
      <c r="F97" s="117"/>
      <c r="G97" s="117">
        <f t="shared" si="105"/>
        <v>0</v>
      </c>
      <c r="H97" s="117"/>
      <c r="I97" s="117">
        <f t="shared" si="106"/>
        <v>0</v>
      </c>
      <c r="J97" s="117"/>
      <c r="K97" s="117">
        <f t="shared" si="107"/>
        <v>0</v>
      </c>
      <c r="L97" s="117"/>
      <c r="M97" s="117">
        <f t="shared" si="108"/>
        <v>0</v>
      </c>
      <c r="N97" s="117"/>
      <c r="O97" s="117">
        <f t="shared" si="109"/>
        <v>0</v>
      </c>
      <c r="P97" s="117"/>
      <c r="Q97" s="117">
        <f t="shared" si="110"/>
        <v>0</v>
      </c>
      <c r="R97" s="117"/>
      <c r="S97" s="117">
        <f t="shared" si="111"/>
        <v>0</v>
      </c>
      <c r="T97" s="117"/>
      <c r="U97" s="117">
        <f t="shared" si="112"/>
        <v>0</v>
      </c>
      <c r="V97" s="117"/>
      <c r="W97" s="117">
        <f t="shared" si="113"/>
        <v>0</v>
      </c>
      <c r="X97" s="117"/>
      <c r="Y97" s="117">
        <f t="shared" si="114"/>
        <v>0</v>
      </c>
      <c r="Z97" s="117"/>
      <c r="AA97" s="117">
        <f t="shared" si="115"/>
        <v>0</v>
      </c>
      <c r="AB97" s="117"/>
      <c r="AC97" s="117">
        <f t="shared" si="116"/>
        <v>0</v>
      </c>
      <c r="AD97" s="117"/>
      <c r="AE97" s="117">
        <f t="shared" si="117"/>
        <v>0</v>
      </c>
      <c r="AF97" s="117"/>
      <c r="AG97" s="117">
        <f t="shared" si="118"/>
        <v>0</v>
      </c>
      <c r="AH97" s="117"/>
      <c r="AI97" s="117">
        <f t="shared" si="119"/>
        <v>0</v>
      </c>
      <c r="AJ97" s="117"/>
      <c r="AK97" s="117">
        <f t="shared" si="120"/>
        <v>0</v>
      </c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119">
        <f t="shared" si="121"/>
        <v>0</v>
      </c>
      <c r="AZ97" s="73"/>
      <c r="BA97" s="119">
        <f t="shared" si="122"/>
        <v>0</v>
      </c>
      <c r="BB97" s="73"/>
      <c r="BC97" s="119">
        <f t="shared" si="123"/>
        <v>0</v>
      </c>
      <c r="BD97" s="73"/>
      <c r="BE97" s="119">
        <f t="shared" si="124"/>
        <v>0</v>
      </c>
      <c r="BF97" s="73"/>
      <c r="BG97" s="119">
        <f t="shared" si="125"/>
        <v>0</v>
      </c>
      <c r="BH97" s="73"/>
      <c r="BI97" s="119">
        <f t="shared" si="126"/>
        <v>0</v>
      </c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4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</row>
    <row r="98" spans="2:205" ht="12" customHeight="1">
      <c r="B98" s="152" t="str">
        <f t="shared" si="127"/>
        <v>PEÑAROL</v>
      </c>
      <c r="C98" s="152">
        <f t="shared" si="103"/>
        <v>0</v>
      </c>
      <c r="D98" s="152"/>
      <c r="E98" s="117">
        <f t="shared" si="104"/>
        <v>0</v>
      </c>
      <c r="F98" s="117"/>
      <c r="G98" s="117">
        <f t="shared" si="105"/>
        <v>0</v>
      </c>
      <c r="H98" s="117"/>
      <c r="I98" s="117">
        <f t="shared" si="106"/>
        <v>0</v>
      </c>
      <c r="J98" s="117"/>
      <c r="K98" s="117">
        <f t="shared" si="107"/>
        <v>0</v>
      </c>
      <c r="L98" s="117"/>
      <c r="M98" s="117">
        <f t="shared" si="108"/>
        <v>0</v>
      </c>
      <c r="N98" s="117"/>
      <c r="O98" s="117">
        <f t="shared" si="109"/>
        <v>0</v>
      </c>
      <c r="P98" s="117"/>
      <c r="Q98" s="117">
        <f t="shared" si="110"/>
        <v>0</v>
      </c>
      <c r="R98" s="117"/>
      <c r="S98" s="117">
        <f t="shared" si="111"/>
        <v>0</v>
      </c>
      <c r="T98" s="117"/>
      <c r="U98" s="117">
        <f t="shared" si="112"/>
        <v>0</v>
      </c>
      <c r="V98" s="117"/>
      <c r="W98" s="117">
        <f t="shared" si="113"/>
        <v>0</v>
      </c>
      <c r="X98" s="117"/>
      <c r="Y98" s="117">
        <f t="shared" si="114"/>
        <v>0</v>
      </c>
      <c r="Z98" s="117"/>
      <c r="AA98" s="117">
        <f t="shared" si="115"/>
        <v>0</v>
      </c>
      <c r="AB98" s="117"/>
      <c r="AC98" s="117">
        <f t="shared" si="116"/>
        <v>0</v>
      </c>
      <c r="AD98" s="117"/>
      <c r="AE98" s="117">
        <f t="shared" si="117"/>
        <v>0</v>
      </c>
      <c r="AF98" s="117"/>
      <c r="AG98" s="117">
        <f t="shared" si="118"/>
        <v>0</v>
      </c>
      <c r="AH98" s="117"/>
      <c r="AI98" s="117">
        <f t="shared" si="119"/>
        <v>0</v>
      </c>
      <c r="AJ98" s="117"/>
      <c r="AK98" s="117">
        <f t="shared" si="120"/>
        <v>0</v>
      </c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119">
        <f t="shared" si="121"/>
        <v>0</v>
      </c>
      <c r="AZ98" s="73"/>
      <c r="BA98" s="119">
        <f t="shared" si="122"/>
        <v>0</v>
      </c>
      <c r="BB98" s="73"/>
      <c r="BC98" s="119">
        <f t="shared" si="123"/>
        <v>0</v>
      </c>
      <c r="BD98" s="73"/>
      <c r="BE98" s="119">
        <f t="shared" si="124"/>
        <v>0</v>
      </c>
      <c r="BF98" s="73"/>
      <c r="BG98" s="119">
        <f t="shared" si="125"/>
        <v>0</v>
      </c>
      <c r="BH98" s="73"/>
      <c r="BI98" s="119">
        <f t="shared" si="126"/>
        <v>0</v>
      </c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4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</row>
    <row r="99" spans="2:205" ht="12" customHeight="1">
      <c r="B99" s="152" t="str">
        <f t="shared" si="127"/>
        <v>RAPUCO</v>
      </c>
      <c r="C99" s="152">
        <f t="shared" si="103"/>
        <v>0</v>
      </c>
      <c r="D99" s="152"/>
      <c r="E99" s="117">
        <f t="shared" si="104"/>
        <v>0</v>
      </c>
      <c r="F99" s="117"/>
      <c r="G99" s="117">
        <f t="shared" si="105"/>
        <v>0</v>
      </c>
      <c r="H99" s="117"/>
      <c r="I99" s="117">
        <f t="shared" si="106"/>
        <v>0</v>
      </c>
      <c r="J99" s="117"/>
      <c r="K99" s="117">
        <f t="shared" si="107"/>
        <v>0</v>
      </c>
      <c r="L99" s="117"/>
      <c r="M99" s="117">
        <f t="shared" si="108"/>
        <v>0</v>
      </c>
      <c r="N99" s="117"/>
      <c r="O99" s="117">
        <f t="shared" si="109"/>
        <v>0</v>
      </c>
      <c r="P99" s="117"/>
      <c r="Q99" s="117">
        <f t="shared" si="110"/>
        <v>0</v>
      </c>
      <c r="R99" s="117"/>
      <c r="S99" s="117">
        <f t="shared" si="111"/>
        <v>0</v>
      </c>
      <c r="T99" s="117"/>
      <c r="U99" s="117">
        <f t="shared" si="112"/>
        <v>0</v>
      </c>
      <c r="V99" s="117"/>
      <c r="W99" s="117">
        <f t="shared" si="113"/>
        <v>0</v>
      </c>
      <c r="X99" s="117"/>
      <c r="Y99" s="117">
        <f t="shared" si="114"/>
        <v>0</v>
      </c>
      <c r="Z99" s="117"/>
      <c r="AA99" s="117">
        <f t="shared" si="115"/>
        <v>0</v>
      </c>
      <c r="AB99" s="117"/>
      <c r="AC99" s="117">
        <f t="shared" si="116"/>
        <v>0</v>
      </c>
      <c r="AD99" s="117"/>
      <c r="AE99" s="117">
        <f t="shared" si="117"/>
        <v>0</v>
      </c>
      <c r="AF99" s="117"/>
      <c r="AG99" s="117">
        <f t="shared" si="118"/>
        <v>0</v>
      </c>
      <c r="AH99" s="117"/>
      <c r="AI99" s="117">
        <f t="shared" si="119"/>
        <v>0</v>
      </c>
      <c r="AJ99" s="117"/>
      <c r="AK99" s="117">
        <f t="shared" si="120"/>
        <v>0</v>
      </c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119">
        <f t="shared" si="121"/>
        <v>0</v>
      </c>
      <c r="AZ99" s="73"/>
      <c r="BA99" s="119">
        <f t="shared" si="122"/>
        <v>0</v>
      </c>
      <c r="BB99" s="73"/>
      <c r="BC99" s="119">
        <f t="shared" si="123"/>
        <v>0</v>
      </c>
      <c r="BD99" s="73"/>
      <c r="BE99" s="119">
        <f t="shared" si="124"/>
        <v>0</v>
      </c>
      <c r="BF99" s="73"/>
      <c r="BG99" s="119">
        <f t="shared" si="125"/>
        <v>0</v>
      </c>
      <c r="BH99" s="73"/>
      <c r="BI99" s="119">
        <f t="shared" si="126"/>
        <v>0</v>
      </c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4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</row>
    <row r="100" spans="2:205" ht="12" customHeight="1">
      <c r="B100" s="152">
        <f t="shared" si="127"/>
        <v>0</v>
      </c>
      <c r="C100" s="152">
        <f t="shared" si="103"/>
        <v>0</v>
      </c>
      <c r="D100" s="152"/>
      <c r="E100" s="117">
        <f t="shared" si="104"/>
        <v>0</v>
      </c>
      <c r="F100" s="117"/>
      <c r="G100" s="117">
        <f t="shared" si="105"/>
        <v>0</v>
      </c>
      <c r="H100" s="117"/>
      <c r="I100" s="117">
        <f t="shared" si="106"/>
        <v>0</v>
      </c>
      <c r="J100" s="117"/>
      <c r="K100" s="117">
        <f t="shared" si="107"/>
        <v>0</v>
      </c>
      <c r="L100" s="117"/>
      <c r="M100" s="117">
        <f t="shared" si="108"/>
        <v>0</v>
      </c>
      <c r="N100" s="117"/>
      <c r="O100" s="117">
        <f t="shared" si="109"/>
        <v>0</v>
      </c>
      <c r="P100" s="117"/>
      <c r="Q100" s="117">
        <f t="shared" si="110"/>
        <v>0</v>
      </c>
      <c r="R100" s="117"/>
      <c r="S100" s="117">
        <f t="shared" si="111"/>
        <v>0</v>
      </c>
      <c r="T100" s="117"/>
      <c r="U100" s="117">
        <f t="shared" si="112"/>
        <v>0</v>
      </c>
      <c r="V100" s="117"/>
      <c r="W100" s="117">
        <f t="shared" si="113"/>
        <v>0</v>
      </c>
      <c r="X100" s="117"/>
      <c r="Y100" s="117">
        <f t="shared" si="114"/>
        <v>0</v>
      </c>
      <c r="Z100" s="117"/>
      <c r="AA100" s="117">
        <f t="shared" si="115"/>
        <v>0</v>
      </c>
      <c r="AB100" s="117"/>
      <c r="AC100" s="117">
        <f t="shared" si="116"/>
        <v>0</v>
      </c>
      <c r="AD100" s="117"/>
      <c r="AE100" s="117">
        <f t="shared" si="117"/>
        <v>0</v>
      </c>
      <c r="AF100" s="117"/>
      <c r="AG100" s="117">
        <f t="shared" si="118"/>
        <v>0</v>
      </c>
      <c r="AH100" s="117"/>
      <c r="AI100" s="117">
        <f t="shared" si="119"/>
        <v>0</v>
      </c>
      <c r="AJ100" s="117"/>
      <c r="AK100" s="117">
        <f t="shared" si="120"/>
        <v>0</v>
      </c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119">
        <f t="shared" si="121"/>
        <v>0</v>
      </c>
      <c r="AZ100" s="73"/>
      <c r="BA100" s="119">
        <f t="shared" si="122"/>
        <v>0</v>
      </c>
      <c r="BB100" s="73"/>
      <c r="BC100" s="119">
        <f t="shared" si="123"/>
        <v>0</v>
      </c>
      <c r="BD100" s="73"/>
      <c r="BE100" s="119">
        <f t="shared" si="124"/>
        <v>0</v>
      </c>
      <c r="BF100" s="73"/>
      <c r="BG100" s="119">
        <f t="shared" si="125"/>
        <v>0</v>
      </c>
      <c r="BH100" s="73"/>
      <c r="BI100" s="119">
        <f t="shared" si="126"/>
        <v>0</v>
      </c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4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</row>
    <row r="101" spans="2:205" ht="12" customHeight="1">
      <c r="B101" s="152">
        <f>B28</f>
        <v>0</v>
      </c>
      <c r="C101" s="152">
        <f>IF(D28&gt;C28,3,0)+(IF(C28=D28,1,0)*COUNT(C28))</f>
        <v>0</v>
      </c>
      <c r="D101" s="152"/>
      <c r="E101" s="117">
        <f t="shared" si="104"/>
        <v>0</v>
      </c>
      <c r="F101" s="117"/>
      <c r="G101" s="117">
        <f t="shared" si="105"/>
        <v>0</v>
      </c>
      <c r="H101" s="117"/>
      <c r="I101" s="117">
        <f t="shared" si="106"/>
        <v>0</v>
      </c>
      <c r="J101" s="117"/>
      <c r="K101" s="117">
        <f t="shared" si="107"/>
        <v>0</v>
      </c>
      <c r="L101" s="117"/>
      <c r="M101" s="117">
        <f t="shared" si="108"/>
        <v>0</v>
      </c>
      <c r="N101" s="117"/>
      <c r="O101" s="117">
        <f t="shared" si="109"/>
        <v>0</v>
      </c>
      <c r="P101" s="117"/>
      <c r="Q101" s="117">
        <f t="shared" si="110"/>
        <v>0</v>
      </c>
      <c r="R101" s="117"/>
      <c r="S101" s="117">
        <f t="shared" si="111"/>
        <v>0</v>
      </c>
      <c r="T101" s="117"/>
      <c r="U101" s="117">
        <f t="shared" si="112"/>
        <v>0</v>
      </c>
      <c r="V101" s="117"/>
      <c r="W101" s="117">
        <f t="shared" si="113"/>
        <v>0</v>
      </c>
      <c r="X101" s="117"/>
      <c r="Y101" s="117">
        <f t="shared" si="114"/>
        <v>0</v>
      </c>
      <c r="Z101" s="117"/>
      <c r="AA101" s="117">
        <f t="shared" si="115"/>
        <v>0</v>
      </c>
      <c r="AB101" s="117"/>
      <c r="AC101" s="117">
        <f t="shared" si="116"/>
        <v>0</v>
      </c>
      <c r="AD101" s="117"/>
      <c r="AE101" s="117">
        <f t="shared" si="117"/>
        <v>0</v>
      </c>
      <c r="AF101" s="117"/>
      <c r="AG101" s="117">
        <f t="shared" si="118"/>
        <v>0</v>
      </c>
      <c r="AH101" s="117"/>
      <c r="AI101" s="117">
        <f t="shared" si="119"/>
        <v>0</v>
      </c>
      <c r="AJ101" s="117"/>
      <c r="AK101" s="117">
        <f t="shared" si="120"/>
        <v>0</v>
      </c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119">
        <f t="shared" si="121"/>
        <v>0</v>
      </c>
      <c r="AZ101" s="73"/>
      <c r="BA101" s="119">
        <f t="shared" si="122"/>
        <v>0</v>
      </c>
      <c r="BB101" s="73"/>
      <c r="BC101" s="119">
        <f t="shared" si="123"/>
        <v>0</v>
      </c>
      <c r="BD101" s="73"/>
      <c r="BE101" s="119">
        <f t="shared" si="124"/>
        <v>0</v>
      </c>
      <c r="BF101" s="73"/>
      <c r="BG101" s="119">
        <f t="shared" si="125"/>
        <v>0</v>
      </c>
      <c r="BH101" s="73"/>
      <c r="BI101" s="119">
        <f t="shared" si="126"/>
        <v>0</v>
      </c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4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</row>
    <row r="102" spans="2:205" ht="12" customHeight="1">
      <c r="B102" s="123">
        <f t="shared" si="127"/>
        <v>0</v>
      </c>
      <c r="C102" s="152">
        <f aca="true" t="shared" si="128" ref="C102:C115">IF(D29&gt;C29,3,0)+(IF(C29=D29,1,0)*COUNT(C29))</f>
        <v>0</v>
      </c>
      <c r="D102" s="152"/>
      <c r="E102" s="117">
        <f t="shared" si="104"/>
        <v>0</v>
      </c>
      <c r="F102" s="117"/>
      <c r="G102" s="117">
        <f t="shared" si="105"/>
        <v>0</v>
      </c>
      <c r="H102" s="117"/>
      <c r="I102" s="117">
        <f t="shared" si="106"/>
        <v>0</v>
      </c>
      <c r="J102" s="117"/>
      <c r="K102" s="117">
        <f t="shared" si="107"/>
        <v>0</v>
      </c>
      <c r="L102" s="117"/>
      <c r="M102" s="117">
        <f t="shared" si="108"/>
        <v>0</v>
      </c>
      <c r="N102" s="117"/>
      <c r="O102" s="117">
        <f t="shared" si="109"/>
        <v>0</v>
      </c>
      <c r="P102" s="117"/>
      <c r="Q102" s="117">
        <f t="shared" si="110"/>
        <v>0</v>
      </c>
      <c r="R102" s="117"/>
      <c r="S102" s="117">
        <f t="shared" si="111"/>
        <v>0</v>
      </c>
      <c r="T102" s="117"/>
      <c r="U102" s="117">
        <f t="shared" si="112"/>
        <v>0</v>
      </c>
      <c r="V102" s="117"/>
      <c r="W102" s="117">
        <f t="shared" si="113"/>
        <v>0</v>
      </c>
      <c r="X102" s="117"/>
      <c r="Y102" s="117">
        <f t="shared" si="114"/>
        <v>0</v>
      </c>
      <c r="Z102" s="117"/>
      <c r="AA102" s="117">
        <f t="shared" si="115"/>
        <v>0</v>
      </c>
      <c r="AB102" s="117"/>
      <c r="AC102" s="117">
        <f t="shared" si="116"/>
        <v>0</v>
      </c>
      <c r="AD102" s="117"/>
      <c r="AE102" s="117">
        <f t="shared" si="117"/>
        <v>0</v>
      </c>
      <c r="AF102" s="117"/>
      <c r="AG102" s="117">
        <f t="shared" si="118"/>
        <v>0</v>
      </c>
      <c r="AH102" s="117"/>
      <c r="AI102" s="117">
        <f t="shared" si="119"/>
        <v>0</v>
      </c>
      <c r="AJ102" s="117"/>
      <c r="AK102" s="117">
        <f t="shared" si="120"/>
        <v>0</v>
      </c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119">
        <f aca="true" t="shared" si="129" ref="AY102:AY107">IF(AZ78&gt;AY78,3,0)+(IF(AY78=AZ78,1,0)*COUNT(AY78))</f>
        <v>0</v>
      </c>
      <c r="AZ102" s="73"/>
      <c r="BA102" s="119">
        <f aca="true" t="shared" si="130" ref="BA102:BA107">IF(BB78&gt;BA78,3,0)+(IF(BA78=BB78,1,0)*COUNT(BA78))</f>
        <v>0</v>
      </c>
      <c r="BB102" s="73"/>
      <c r="BC102" s="119">
        <f aca="true" t="shared" si="131" ref="BC102:BC107">IF(BD78&gt;BC78,3,0)+(IF(BC78=BD78,1,0)*COUNT(BC78))</f>
        <v>0</v>
      </c>
      <c r="BD102" s="73"/>
      <c r="BE102" s="119">
        <f aca="true" t="shared" si="132" ref="BE102:BE107">IF(BF78&gt;BE78,3,0)+(IF(BE78=BF78,1,0)*COUNT(BE78))</f>
        <v>0</v>
      </c>
      <c r="BF102" s="73"/>
      <c r="BG102" s="119">
        <f aca="true" t="shared" si="133" ref="BG102:BG107">IF(BH78&gt;BG78,3,0)+(IF(BG78=BH78,1,0)*COUNT(BG78))</f>
        <v>0</v>
      </c>
      <c r="BH102" s="73"/>
      <c r="BI102" s="119">
        <f aca="true" t="shared" si="134" ref="BI102:BI107">IF(BJ78&gt;BI78,3,0)+(IF(BI78=BJ78,1,0)*COUNT(BI78))</f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4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</row>
    <row r="103" spans="2:205" ht="12" customHeight="1">
      <c r="B103" s="123">
        <f>B30</f>
        <v>0</v>
      </c>
      <c r="C103" s="152">
        <f t="shared" si="128"/>
        <v>0</v>
      </c>
      <c r="D103" s="152"/>
      <c r="E103" s="117">
        <f t="shared" si="104"/>
        <v>0</v>
      </c>
      <c r="F103" s="117"/>
      <c r="G103" s="117">
        <f t="shared" si="105"/>
        <v>0</v>
      </c>
      <c r="H103" s="117"/>
      <c r="I103" s="117">
        <f t="shared" si="106"/>
        <v>0</v>
      </c>
      <c r="J103" s="117"/>
      <c r="K103" s="117">
        <f t="shared" si="107"/>
        <v>0</v>
      </c>
      <c r="L103" s="117"/>
      <c r="M103" s="117">
        <f t="shared" si="108"/>
        <v>0</v>
      </c>
      <c r="N103" s="117"/>
      <c r="O103" s="117">
        <f t="shared" si="109"/>
        <v>0</v>
      </c>
      <c r="P103" s="117"/>
      <c r="Q103" s="117">
        <f t="shared" si="110"/>
        <v>0</v>
      </c>
      <c r="R103" s="117"/>
      <c r="S103" s="117">
        <f t="shared" si="111"/>
        <v>0</v>
      </c>
      <c r="T103" s="117"/>
      <c r="U103" s="117">
        <f t="shared" si="112"/>
        <v>0</v>
      </c>
      <c r="V103" s="117"/>
      <c r="W103" s="117">
        <f t="shared" si="113"/>
        <v>0</v>
      </c>
      <c r="X103" s="117"/>
      <c r="Y103" s="117">
        <f t="shared" si="114"/>
        <v>0</v>
      </c>
      <c r="Z103" s="117"/>
      <c r="AA103" s="117">
        <f t="shared" si="115"/>
        <v>0</v>
      </c>
      <c r="AB103" s="117"/>
      <c r="AC103" s="117">
        <f t="shared" si="116"/>
        <v>0</v>
      </c>
      <c r="AD103" s="117"/>
      <c r="AE103" s="117">
        <f t="shared" si="117"/>
        <v>0</v>
      </c>
      <c r="AF103" s="117"/>
      <c r="AG103" s="117">
        <f t="shared" si="118"/>
        <v>0</v>
      </c>
      <c r="AH103" s="117"/>
      <c r="AI103" s="117">
        <f t="shared" si="119"/>
        <v>0</v>
      </c>
      <c r="AJ103" s="117"/>
      <c r="AK103" s="117">
        <f t="shared" si="120"/>
        <v>0</v>
      </c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119">
        <f t="shared" si="129"/>
        <v>0</v>
      </c>
      <c r="AZ103" s="73"/>
      <c r="BA103" s="119">
        <f t="shared" si="130"/>
        <v>0</v>
      </c>
      <c r="BB103" s="73"/>
      <c r="BC103" s="119">
        <f t="shared" si="131"/>
        <v>0</v>
      </c>
      <c r="BD103" s="73"/>
      <c r="BE103" s="119">
        <f t="shared" si="132"/>
        <v>0</v>
      </c>
      <c r="BF103" s="73"/>
      <c r="BG103" s="119">
        <f t="shared" si="133"/>
        <v>0</v>
      </c>
      <c r="BH103" s="73"/>
      <c r="BI103" s="119">
        <f t="shared" si="134"/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4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</row>
    <row r="104" spans="2:205" ht="12" customHeight="1">
      <c r="B104" s="123">
        <f t="shared" si="127"/>
        <v>0</v>
      </c>
      <c r="C104" s="152">
        <f t="shared" si="128"/>
        <v>0</v>
      </c>
      <c r="D104" s="152"/>
      <c r="E104" s="117">
        <f t="shared" si="104"/>
        <v>0</v>
      </c>
      <c r="F104" s="117"/>
      <c r="G104" s="117">
        <f t="shared" si="105"/>
        <v>0</v>
      </c>
      <c r="H104" s="117"/>
      <c r="I104" s="117">
        <f t="shared" si="106"/>
        <v>0</v>
      </c>
      <c r="J104" s="117"/>
      <c r="K104" s="117">
        <f t="shared" si="107"/>
        <v>0</v>
      </c>
      <c r="L104" s="117"/>
      <c r="M104" s="117">
        <f t="shared" si="108"/>
        <v>0</v>
      </c>
      <c r="N104" s="117"/>
      <c r="O104" s="117">
        <f t="shared" si="109"/>
        <v>0</v>
      </c>
      <c r="P104" s="117"/>
      <c r="Q104" s="117">
        <f t="shared" si="110"/>
        <v>0</v>
      </c>
      <c r="R104" s="117"/>
      <c r="S104" s="117">
        <f t="shared" si="111"/>
        <v>0</v>
      </c>
      <c r="T104" s="117"/>
      <c r="U104" s="117">
        <f t="shared" si="112"/>
        <v>0</v>
      </c>
      <c r="V104" s="117"/>
      <c r="W104" s="117">
        <f t="shared" si="113"/>
        <v>0</v>
      </c>
      <c r="X104" s="117"/>
      <c r="Y104" s="117">
        <f t="shared" si="114"/>
        <v>0</v>
      </c>
      <c r="Z104" s="117"/>
      <c r="AA104" s="117">
        <f t="shared" si="115"/>
        <v>0</v>
      </c>
      <c r="AB104" s="117"/>
      <c r="AC104" s="117">
        <f t="shared" si="116"/>
        <v>0</v>
      </c>
      <c r="AD104" s="117"/>
      <c r="AE104" s="117">
        <f t="shared" si="117"/>
        <v>0</v>
      </c>
      <c r="AF104" s="117"/>
      <c r="AG104" s="117">
        <f t="shared" si="118"/>
        <v>0</v>
      </c>
      <c r="AH104" s="117"/>
      <c r="AI104" s="117">
        <f t="shared" si="119"/>
        <v>0</v>
      </c>
      <c r="AJ104" s="117"/>
      <c r="AK104" s="117">
        <f t="shared" si="120"/>
        <v>0</v>
      </c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119">
        <f t="shared" si="129"/>
        <v>0</v>
      </c>
      <c r="AZ104" s="73"/>
      <c r="BA104" s="119">
        <f t="shared" si="130"/>
        <v>0</v>
      </c>
      <c r="BB104" s="73"/>
      <c r="BC104" s="119">
        <f t="shared" si="131"/>
        <v>0</v>
      </c>
      <c r="BD104" s="73"/>
      <c r="BE104" s="119">
        <f t="shared" si="132"/>
        <v>0</v>
      </c>
      <c r="BF104" s="73"/>
      <c r="BG104" s="119">
        <f t="shared" si="133"/>
        <v>0</v>
      </c>
      <c r="BH104" s="73"/>
      <c r="BI104" s="119">
        <f t="shared" si="134"/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4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</row>
    <row r="105" spans="2:205" ht="12" customHeight="1">
      <c r="B105" s="123">
        <f t="shared" si="127"/>
        <v>0</v>
      </c>
      <c r="C105" s="152">
        <f t="shared" si="128"/>
        <v>0</v>
      </c>
      <c r="D105" s="152"/>
      <c r="E105" s="117">
        <f t="shared" si="104"/>
        <v>0</v>
      </c>
      <c r="F105" s="117"/>
      <c r="G105" s="117">
        <f t="shared" si="105"/>
        <v>0</v>
      </c>
      <c r="H105" s="117"/>
      <c r="I105" s="117">
        <f t="shared" si="106"/>
        <v>0</v>
      </c>
      <c r="J105" s="117"/>
      <c r="K105" s="117">
        <f t="shared" si="107"/>
        <v>0</v>
      </c>
      <c r="L105" s="117"/>
      <c r="M105" s="117">
        <f t="shared" si="108"/>
        <v>0</v>
      </c>
      <c r="N105" s="117"/>
      <c r="O105" s="117">
        <f t="shared" si="109"/>
        <v>0</v>
      </c>
      <c r="P105" s="117"/>
      <c r="Q105" s="117">
        <f t="shared" si="110"/>
        <v>0</v>
      </c>
      <c r="R105" s="117"/>
      <c r="S105" s="117">
        <f t="shared" si="111"/>
        <v>0</v>
      </c>
      <c r="T105" s="117"/>
      <c r="U105" s="117">
        <f t="shared" si="112"/>
        <v>0</v>
      </c>
      <c r="V105" s="117"/>
      <c r="W105" s="117">
        <f t="shared" si="113"/>
        <v>0</v>
      </c>
      <c r="X105" s="117"/>
      <c r="Y105" s="117">
        <f t="shared" si="114"/>
        <v>0</v>
      </c>
      <c r="Z105" s="117"/>
      <c r="AA105" s="117">
        <f t="shared" si="115"/>
        <v>0</v>
      </c>
      <c r="AB105" s="117"/>
      <c r="AC105" s="117">
        <f t="shared" si="116"/>
        <v>0</v>
      </c>
      <c r="AD105" s="117"/>
      <c r="AE105" s="117">
        <f t="shared" si="117"/>
        <v>0</v>
      </c>
      <c r="AF105" s="117"/>
      <c r="AG105" s="117">
        <f t="shared" si="118"/>
        <v>0</v>
      </c>
      <c r="AH105" s="117"/>
      <c r="AI105" s="117">
        <f t="shared" si="119"/>
        <v>0</v>
      </c>
      <c r="AJ105" s="117"/>
      <c r="AK105" s="117">
        <f t="shared" si="120"/>
        <v>0</v>
      </c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119">
        <f t="shared" si="129"/>
        <v>0</v>
      </c>
      <c r="AZ105" s="73"/>
      <c r="BA105" s="119">
        <f t="shared" si="130"/>
        <v>0</v>
      </c>
      <c r="BB105" s="73"/>
      <c r="BC105" s="119">
        <f t="shared" si="131"/>
        <v>0</v>
      </c>
      <c r="BD105" s="73"/>
      <c r="BE105" s="119">
        <f t="shared" si="132"/>
        <v>0</v>
      </c>
      <c r="BF105" s="73"/>
      <c r="BG105" s="119">
        <f t="shared" si="133"/>
        <v>0</v>
      </c>
      <c r="BH105" s="73"/>
      <c r="BI105" s="119">
        <f t="shared" si="134"/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4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</row>
    <row r="106" spans="2:205" ht="12" customHeight="1">
      <c r="B106" s="123">
        <f t="shared" si="127"/>
        <v>0</v>
      </c>
      <c r="C106" s="152">
        <f t="shared" si="128"/>
        <v>0</v>
      </c>
      <c r="D106" s="152"/>
      <c r="E106" s="117">
        <f t="shared" si="104"/>
        <v>0</v>
      </c>
      <c r="F106" s="117"/>
      <c r="G106" s="117">
        <f t="shared" si="105"/>
        <v>0</v>
      </c>
      <c r="H106" s="117"/>
      <c r="I106" s="117">
        <f t="shared" si="106"/>
        <v>0</v>
      </c>
      <c r="J106" s="117"/>
      <c r="K106" s="117">
        <f t="shared" si="107"/>
        <v>0</v>
      </c>
      <c r="L106" s="117"/>
      <c r="M106" s="117">
        <f t="shared" si="108"/>
        <v>0</v>
      </c>
      <c r="N106" s="117"/>
      <c r="O106" s="117">
        <f t="shared" si="109"/>
        <v>0</v>
      </c>
      <c r="P106" s="117"/>
      <c r="Q106" s="117">
        <f t="shared" si="110"/>
        <v>0</v>
      </c>
      <c r="R106" s="117"/>
      <c r="S106" s="117">
        <f t="shared" si="111"/>
        <v>0</v>
      </c>
      <c r="T106" s="117"/>
      <c r="U106" s="117">
        <f t="shared" si="112"/>
        <v>0</v>
      </c>
      <c r="V106" s="117"/>
      <c r="W106" s="117">
        <f t="shared" si="113"/>
        <v>0</v>
      </c>
      <c r="X106" s="117"/>
      <c r="Y106" s="117">
        <f t="shared" si="114"/>
        <v>0</v>
      </c>
      <c r="Z106" s="117"/>
      <c r="AA106" s="117">
        <f t="shared" si="115"/>
        <v>0</v>
      </c>
      <c r="AB106" s="117"/>
      <c r="AC106" s="117">
        <f t="shared" si="116"/>
        <v>0</v>
      </c>
      <c r="AD106" s="117"/>
      <c r="AE106" s="117">
        <f t="shared" si="117"/>
        <v>0</v>
      </c>
      <c r="AF106" s="117"/>
      <c r="AG106" s="117">
        <f t="shared" si="118"/>
        <v>0</v>
      </c>
      <c r="AH106" s="117"/>
      <c r="AI106" s="117">
        <f t="shared" si="119"/>
        <v>0</v>
      </c>
      <c r="AJ106" s="117"/>
      <c r="AK106" s="117">
        <f t="shared" si="120"/>
        <v>0</v>
      </c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119">
        <f t="shared" si="129"/>
        <v>0</v>
      </c>
      <c r="AZ106" s="73"/>
      <c r="BA106" s="119">
        <f t="shared" si="130"/>
        <v>0</v>
      </c>
      <c r="BB106" s="73"/>
      <c r="BC106" s="119">
        <f t="shared" si="131"/>
        <v>0</v>
      </c>
      <c r="BD106" s="73"/>
      <c r="BE106" s="119">
        <f t="shared" si="132"/>
        <v>0</v>
      </c>
      <c r="BF106" s="73"/>
      <c r="BG106" s="119">
        <f t="shared" si="133"/>
        <v>0</v>
      </c>
      <c r="BH106" s="73"/>
      <c r="BI106" s="119">
        <f t="shared" si="134"/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4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</row>
    <row r="107" spans="2:205" ht="12" customHeight="1">
      <c r="B107" s="123">
        <f t="shared" si="127"/>
        <v>0</v>
      </c>
      <c r="C107" s="152">
        <f t="shared" si="128"/>
        <v>0</v>
      </c>
      <c r="D107" s="152"/>
      <c r="E107" s="117">
        <f t="shared" si="104"/>
        <v>0</v>
      </c>
      <c r="F107" s="117"/>
      <c r="G107" s="117">
        <f t="shared" si="105"/>
        <v>0</v>
      </c>
      <c r="H107" s="117"/>
      <c r="I107" s="117">
        <f t="shared" si="106"/>
        <v>0</v>
      </c>
      <c r="J107" s="117"/>
      <c r="K107" s="117">
        <f t="shared" si="107"/>
        <v>0</v>
      </c>
      <c r="L107" s="117"/>
      <c r="M107" s="117">
        <f t="shared" si="108"/>
        <v>0</v>
      </c>
      <c r="N107" s="117"/>
      <c r="O107" s="117">
        <f t="shared" si="109"/>
        <v>0</v>
      </c>
      <c r="P107" s="117"/>
      <c r="Q107" s="117">
        <f t="shared" si="110"/>
        <v>0</v>
      </c>
      <c r="R107" s="117"/>
      <c r="S107" s="117">
        <f t="shared" si="111"/>
        <v>0</v>
      </c>
      <c r="T107" s="117"/>
      <c r="U107" s="117">
        <f t="shared" si="112"/>
        <v>0</v>
      </c>
      <c r="V107" s="117"/>
      <c r="W107" s="117">
        <f t="shared" si="113"/>
        <v>0</v>
      </c>
      <c r="X107" s="117"/>
      <c r="Y107" s="117">
        <f t="shared" si="114"/>
        <v>0</v>
      </c>
      <c r="Z107" s="117"/>
      <c r="AA107" s="117">
        <f t="shared" si="115"/>
        <v>0</v>
      </c>
      <c r="AB107" s="117"/>
      <c r="AC107" s="117">
        <f t="shared" si="116"/>
        <v>0</v>
      </c>
      <c r="AD107" s="117"/>
      <c r="AE107" s="117">
        <f t="shared" si="117"/>
        <v>0</v>
      </c>
      <c r="AF107" s="117"/>
      <c r="AG107" s="117">
        <f t="shared" si="118"/>
        <v>0</v>
      </c>
      <c r="AH107" s="117"/>
      <c r="AI107" s="117">
        <f t="shared" si="119"/>
        <v>0</v>
      </c>
      <c r="AJ107" s="117"/>
      <c r="AK107" s="117">
        <f t="shared" si="120"/>
        <v>0</v>
      </c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119">
        <f t="shared" si="129"/>
        <v>0</v>
      </c>
      <c r="AZ107" s="73"/>
      <c r="BA107" s="119">
        <f t="shared" si="130"/>
        <v>0</v>
      </c>
      <c r="BB107" s="73"/>
      <c r="BC107" s="119">
        <f t="shared" si="131"/>
        <v>0</v>
      </c>
      <c r="BD107" s="73"/>
      <c r="BE107" s="119">
        <f t="shared" si="132"/>
        <v>0</v>
      </c>
      <c r="BF107" s="73"/>
      <c r="BG107" s="119">
        <f t="shared" si="133"/>
        <v>0</v>
      </c>
      <c r="BH107" s="73"/>
      <c r="BI107" s="119">
        <f t="shared" si="134"/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4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</row>
    <row r="108" spans="2:205" ht="12" customHeight="1">
      <c r="B108" s="123">
        <f>B35</f>
        <v>0</v>
      </c>
      <c r="C108" s="152">
        <f t="shared" si="128"/>
        <v>0</v>
      </c>
      <c r="D108" s="152"/>
      <c r="E108" s="117">
        <f t="shared" si="104"/>
        <v>0</v>
      </c>
      <c r="F108" s="117"/>
      <c r="G108" s="117">
        <f t="shared" si="105"/>
        <v>0</v>
      </c>
      <c r="H108" s="117"/>
      <c r="I108" s="117">
        <f t="shared" si="106"/>
        <v>0</v>
      </c>
      <c r="J108" s="117"/>
      <c r="K108" s="117">
        <f t="shared" si="107"/>
        <v>0</v>
      </c>
      <c r="L108" s="117"/>
      <c r="M108" s="117">
        <f t="shared" si="108"/>
        <v>0</v>
      </c>
      <c r="N108" s="117"/>
      <c r="O108" s="117">
        <f t="shared" si="109"/>
        <v>0</v>
      </c>
      <c r="P108" s="117"/>
      <c r="Q108" s="117">
        <f t="shared" si="110"/>
        <v>0</v>
      </c>
      <c r="R108" s="117"/>
      <c r="S108" s="117">
        <f t="shared" si="111"/>
        <v>0</v>
      </c>
      <c r="T108" s="117"/>
      <c r="U108" s="117">
        <f t="shared" si="112"/>
        <v>0</v>
      </c>
      <c r="V108" s="117"/>
      <c r="W108" s="117">
        <f t="shared" si="113"/>
        <v>0</v>
      </c>
      <c r="X108" s="117"/>
      <c r="Y108" s="117">
        <f t="shared" si="114"/>
        <v>0</v>
      </c>
      <c r="Z108" s="117"/>
      <c r="AA108" s="117">
        <f t="shared" si="115"/>
        <v>0</v>
      </c>
      <c r="AB108" s="117"/>
      <c r="AC108" s="117">
        <f t="shared" si="116"/>
        <v>0</v>
      </c>
      <c r="AD108" s="117"/>
      <c r="AE108" s="117">
        <f t="shared" si="117"/>
        <v>0</v>
      </c>
      <c r="AF108" s="117"/>
      <c r="AG108" s="117">
        <f t="shared" si="118"/>
        <v>0</v>
      </c>
      <c r="AH108" s="117"/>
      <c r="AI108" s="117">
        <f t="shared" si="119"/>
        <v>0</v>
      </c>
      <c r="AJ108" s="117"/>
      <c r="AK108" s="117">
        <f t="shared" si="120"/>
        <v>0</v>
      </c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</row>
    <row r="109" spans="2:205" ht="12" customHeight="1">
      <c r="B109" s="123">
        <f t="shared" si="127"/>
        <v>0</v>
      </c>
      <c r="C109" s="152">
        <f t="shared" si="128"/>
        <v>0</v>
      </c>
      <c r="D109" s="152"/>
      <c r="E109" s="117">
        <f t="shared" si="104"/>
        <v>0</v>
      </c>
      <c r="F109" s="117"/>
      <c r="G109" s="117">
        <f t="shared" si="105"/>
        <v>0</v>
      </c>
      <c r="H109" s="117"/>
      <c r="I109" s="117">
        <f t="shared" si="106"/>
        <v>0</v>
      </c>
      <c r="J109" s="117"/>
      <c r="K109" s="117">
        <f t="shared" si="107"/>
        <v>0</v>
      </c>
      <c r="L109" s="117"/>
      <c r="M109" s="117">
        <f t="shared" si="108"/>
        <v>0</v>
      </c>
      <c r="N109" s="117"/>
      <c r="O109" s="117">
        <f t="shared" si="109"/>
        <v>0</v>
      </c>
      <c r="P109" s="117"/>
      <c r="Q109" s="117">
        <f t="shared" si="110"/>
        <v>0</v>
      </c>
      <c r="R109" s="117"/>
      <c r="S109" s="117">
        <f t="shared" si="111"/>
        <v>0</v>
      </c>
      <c r="T109" s="117"/>
      <c r="U109" s="117">
        <f t="shared" si="112"/>
        <v>0</v>
      </c>
      <c r="V109" s="117"/>
      <c r="W109" s="117">
        <f t="shared" si="113"/>
        <v>0</v>
      </c>
      <c r="X109" s="117"/>
      <c r="Y109" s="117">
        <f t="shared" si="114"/>
        <v>0</v>
      </c>
      <c r="Z109" s="117"/>
      <c r="AA109" s="117">
        <f t="shared" si="115"/>
        <v>0</v>
      </c>
      <c r="AB109" s="117"/>
      <c r="AC109" s="117">
        <f t="shared" si="116"/>
        <v>0</v>
      </c>
      <c r="AD109" s="117"/>
      <c r="AE109" s="117">
        <f t="shared" si="117"/>
        <v>0</v>
      </c>
      <c r="AF109" s="117"/>
      <c r="AG109" s="117">
        <f t="shared" si="118"/>
        <v>0</v>
      </c>
      <c r="AH109" s="117"/>
      <c r="AI109" s="117">
        <f t="shared" si="119"/>
        <v>0</v>
      </c>
      <c r="AJ109" s="117"/>
      <c r="AK109" s="117">
        <f t="shared" si="120"/>
        <v>0</v>
      </c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</row>
    <row r="110" spans="2:205" ht="12" customHeight="1">
      <c r="B110" s="123">
        <f>B37</f>
        <v>0</v>
      </c>
      <c r="C110" s="152">
        <f t="shared" si="128"/>
        <v>0</v>
      </c>
      <c r="D110" s="152"/>
      <c r="E110" s="117">
        <f t="shared" si="104"/>
        <v>0</v>
      </c>
      <c r="F110" s="117"/>
      <c r="G110" s="117">
        <f t="shared" si="105"/>
        <v>0</v>
      </c>
      <c r="H110" s="117"/>
      <c r="I110" s="117">
        <f t="shared" si="106"/>
        <v>0</v>
      </c>
      <c r="J110" s="117"/>
      <c r="K110" s="117">
        <f t="shared" si="107"/>
        <v>0</v>
      </c>
      <c r="L110" s="117"/>
      <c r="M110" s="117">
        <f t="shared" si="108"/>
        <v>0</v>
      </c>
      <c r="N110" s="117"/>
      <c r="O110" s="117">
        <f t="shared" si="109"/>
        <v>0</v>
      </c>
      <c r="P110" s="117"/>
      <c r="Q110" s="117">
        <f t="shared" si="110"/>
        <v>0</v>
      </c>
      <c r="R110" s="117"/>
      <c r="S110" s="117">
        <f t="shared" si="111"/>
        <v>0</v>
      </c>
      <c r="T110" s="117"/>
      <c r="U110" s="117">
        <f t="shared" si="112"/>
        <v>0</v>
      </c>
      <c r="V110" s="117"/>
      <c r="W110" s="117">
        <f t="shared" si="113"/>
        <v>0</v>
      </c>
      <c r="X110" s="117"/>
      <c r="Y110" s="117">
        <f t="shared" si="114"/>
        <v>0</v>
      </c>
      <c r="Z110" s="117"/>
      <c r="AA110" s="117">
        <f t="shared" si="115"/>
        <v>0</v>
      </c>
      <c r="AB110" s="117"/>
      <c r="AC110" s="117">
        <f t="shared" si="116"/>
        <v>0</v>
      </c>
      <c r="AD110" s="117"/>
      <c r="AE110" s="117">
        <f t="shared" si="117"/>
        <v>0</v>
      </c>
      <c r="AF110" s="117"/>
      <c r="AG110" s="117">
        <f t="shared" si="118"/>
        <v>0</v>
      </c>
      <c r="AH110" s="117"/>
      <c r="AI110" s="117">
        <f t="shared" si="119"/>
        <v>0</v>
      </c>
      <c r="AJ110" s="117"/>
      <c r="AK110" s="117">
        <f t="shared" si="120"/>
        <v>0</v>
      </c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</row>
    <row r="111" spans="2:205" ht="12" customHeight="1">
      <c r="B111" s="123">
        <f t="shared" si="127"/>
        <v>0</v>
      </c>
      <c r="C111" s="152">
        <f t="shared" si="128"/>
        <v>0</v>
      </c>
      <c r="D111" s="152"/>
      <c r="E111" s="117">
        <f t="shared" si="104"/>
        <v>0</v>
      </c>
      <c r="F111" s="117"/>
      <c r="G111" s="117">
        <f t="shared" si="105"/>
        <v>0</v>
      </c>
      <c r="H111" s="117"/>
      <c r="I111" s="117">
        <f t="shared" si="106"/>
        <v>0</v>
      </c>
      <c r="J111" s="117"/>
      <c r="K111" s="117">
        <f t="shared" si="107"/>
        <v>0</v>
      </c>
      <c r="L111" s="117"/>
      <c r="M111" s="117">
        <f t="shared" si="108"/>
        <v>0</v>
      </c>
      <c r="N111" s="117"/>
      <c r="O111" s="117">
        <f t="shared" si="109"/>
        <v>0</v>
      </c>
      <c r="P111" s="117"/>
      <c r="Q111" s="117">
        <f t="shared" si="110"/>
        <v>0</v>
      </c>
      <c r="R111" s="117"/>
      <c r="S111" s="117">
        <f t="shared" si="111"/>
        <v>0</v>
      </c>
      <c r="T111" s="117"/>
      <c r="U111" s="117">
        <f t="shared" si="112"/>
        <v>0</v>
      </c>
      <c r="V111" s="117"/>
      <c r="W111" s="117">
        <f t="shared" si="113"/>
        <v>0</v>
      </c>
      <c r="X111" s="117"/>
      <c r="Y111" s="117">
        <f t="shared" si="114"/>
        <v>0</v>
      </c>
      <c r="Z111" s="117"/>
      <c r="AA111" s="117">
        <f t="shared" si="115"/>
        <v>0</v>
      </c>
      <c r="AB111" s="117"/>
      <c r="AC111" s="117">
        <f t="shared" si="116"/>
        <v>0</v>
      </c>
      <c r="AD111" s="117"/>
      <c r="AE111" s="117">
        <f t="shared" si="117"/>
        <v>0</v>
      </c>
      <c r="AF111" s="117"/>
      <c r="AG111" s="117">
        <f t="shared" si="118"/>
        <v>0</v>
      </c>
      <c r="AH111" s="117"/>
      <c r="AI111" s="117">
        <f t="shared" si="119"/>
        <v>0</v>
      </c>
      <c r="AJ111" s="117"/>
      <c r="AK111" s="117">
        <f t="shared" si="120"/>
        <v>0</v>
      </c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</row>
    <row r="112" spans="2:205" ht="12" customHeight="1">
      <c r="B112" s="123">
        <f t="shared" si="127"/>
        <v>0</v>
      </c>
      <c r="C112" s="152">
        <f t="shared" si="128"/>
        <v>0</v>
      </c>
      <c r="D112" s="152"/>
      <c r="E112" s="117">
        <f t="shared" si="104"/>
        <v>0</v>
      </c>
      <c r="F112" s="117"/>
      <c r="G112" s="117">
        <f t="shared" si="105"/>
        <v>0</v>
      </c>
      <c r="H112" s="117"/>
      <c r="I112" s="117">
        <f t="shared" si="106"/>
        <v>0</v>
      </c>
      <c r="J112" s="117"/>
      <c r="K112" s="117">
        <f t="shared" si="107"/>
        <v>0</v>
      </c>
      <c r="L112" s="117"/>
      <c r="M112" s="117">
        <f t="shared" si="108"/>
        <v>0</v>
      </c>
      <c r="N112" s="117"/>
      <c r="O112" s="117">
        <f t="shared" si="109"/>
        <v>0</v>
      </c>
      <c r="P112" s="117"/>
      <c r="Q112" s="117">
        <f t="shared" si="110"/>
        <v>0</v>
      </c>
      <c r="R112" s="117"/>
      <c r="S112" s="117">
        <f t="shared" si="111"/>
        <v>0</v>
      </c>
      <c r="T112" s="117"/>
      <c r="U112" s="117">
        <f t="shared" si="112"/>
        <v>0</v>
      </c>
      <c r="V112" s="117"/>
      <c r="W112" s="117">
        <f t="shared" si="113"/>
        <v>0</v>
      </c>
      <c r="X112" s="117"/>
      <c r="Y112" s="117">
        <f t="shared" si="114"/>
        <v>0</v>
      </c>
      <c r="Z112" s="117"/>
      <c r="AA112" s="117">
        <f t="shared" si="115"/>
        <v>0</v>
      </c>
      <c r="AB112" s="117"/>
      <c r="AC112" s="117">
        <f t="shared" si="116"/>
        <v>0</v>
      </c>
      <c r="AD112" s="117"/>
      <c r="AE112" s="117">
        <f t="shared" si="117"/>
        <v>0</v>
      </c>
      <c r="AF112" s="117"/>
      <c r="AG112" s="117">
        <f t="shared" si="118"/>
        <v>0</v>
      </c>
      <c r="AH112" s="117"/>
      <c r="AI112" s="117">
        <f t="shared" si="119"/>
        <v>0</v>
      </c>
      <c r="AJ112" s="117"/>
      <c r="AK112" s="117">
        <f t="shared" si="120"/>
        <v>0</v>
      </c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</row>
    <row r="113" spans="2:205" ht="12" customHeight="1">
      <c r="B113" s="123">
        <f t="shared" si="127"/>
        <v>0</v>
      </c>
      <c r="C113" s="152">
        <f t="shared" si="128"/>
        <v>0</v>
      </c>
      <c r="D113" s="152"/>
      <c r="E113" s="117">
        <f t="shared" si="104"/>
        <v>0</v>
      </c>
      <c r="F113" s="117"/>
      <c r="G113" s="117">
        <f t="shared" si="105"/>
        <v>0</v>
      </c>
      <c r="H113" s="117"/>
      <c r="I113" s="117">
        <f t="shared" si="106"/>
        <v>0</v>
      </c>
      <c r="J113" s="117"/>
      <c r="K113" s="117">
        <f t="shared" si="107"/>
        <v>0</v>
      </c>
      <c r="L113" s="117"/>
      <c r="M113" s="117">
        <f t="shared" si="108"/>
        <v>0</v>
      </c>
      <c r="N113" s="117"/>
      <c r="O113" s="117">
        <f t="shared" si="109"/>
        <v>0</v>
      </c>
      <c r="P113" s="117"/>
      <c r="Q113" s="117">
        <f t="shared" si="110"/>
        <v>0</v>
      </c>
      <c r="R113" s="117"/>
      <c r="S113" s="117">
        <f t="shared" si="111"/>
        <v>0</v>
      </c>
      <c r="T113" s="117"/>
      <c r="U113" s="117">
        <f t="shared" si="112"/>
        <v>0</v>
      </c>
      <c r="V113" s="117"/>
      <c r="W113" s="117">
        <f t="shared" si="113"/>
        <v>0</v>
      </c>
      <c r="X113" s="117"/>
      <c r="Y113" s="117">
        <f t="shared" si="114"/>
        <v>0</v>
      </c>
      <c r="Z113" s="117"/>
      <c r="AA113" s="117">
        <f t="shared" si="115"/>
        <v>0</v>
      </c>
      <c r="AB113" s="117"/>
      <c r="AC113" s="117">
        <f t="shared" si="116"/>
        <v>0</v>
      </c>
      <c r="AD113" s="117"/>
      <c r="AE113" s="117">
        <f t="shared" si="117"/>
        <v>0</v>
      </c>
      <c r="AF113" s="117"/>
      <c r="AG113" s="117">
        <f t="shared" si="118"/>
        <v>0</v>
      </c>
      <c r="AH113" s="117"/>
      <c r="AI113" s="117">
        <f t="shared" si="119"/>
        <v>0</v>
      </c>
      <c r="AJ113" s="117"/>
      <c r="AK113" s="117">
        <f t="shared" si="120"/>
        <v>0</v>
      </c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</row>
    <row r="114" spans="2:205" ht="12" customHeight="1">
      <c r="B114" s="123">
        <f t="shared" si="127"/>
        <v>0</v>
      </c>
      <c r="C114" s="152">
        <f t="shared" si="128"/>
        <v>0</v>
      </c>
      <c r="D114" s="152"/>
      <c r="E114" s="117">
        <f t="shared" si="104"/>
        <v>0</v>
      </c>
      <c r="F114" s="117"/>
      <c r="G114" s="117">
        <f t="shared" si="105"/>
        <v>0</v>
      </c>
      <c r="H114" s="117"/>
      <c r="I114" s="117">
        <f t="shared" si="106"/>
        <v>0</v>
      </c>
      <c r="J114" s="117"/>
      <c r="K114" s="117">
        <f t="shared" si="107"/>
        <v>0</v>
      </c>
      <c r="L114" s="117"/>
      <c r="M114" s="117">
        <f t="shared" si="108"/>
        <v>0</v>
      </c>
      <c r="N114" s="117"/>
      <c r="O114" s="117">
        <f t="shared" si="109"/>
        <v>0</v>
      </c>
      <c r="P114" s="117"/>
      <c r="Q114" s="117">
        <f t="shared" si="110"/>
        <v>0</v>
      </c>
      <c r="R114" s="117"/>
      <c r="S114" s="117">
        <f t="shared" si="111"/>
        <v>0</v>
      </c>
      <c r="T114" s="117"/>
      <c r="U114" s="117">
        <f t="shared" si="112"/>
        <v>0</v>
      </c>
      <c r="V114" s="117"/>
      <c r="W114" s="117">
        <f t="shared" si="113"/>
        <v>0</v>
      </c>
      <c r="X114" s="117"/>
      <c r="Y114" s="117">
        <f t="shared" si="114"/>
        <v>0</v>
      </c>
      <c r="Z114" s="117"/>
      <c r="AA114" s="117">
        <f t="shared" si="115"/>
        <v>0</v>
      </c>
      <c r="AB114" s="117"/>
      <c r="AC114" s="117">
        <f t="shared" si="116"/>
        <v>0</v>
      </c>
      <c r="AD114" s="117"/>
      <c r="AE114" s="117">
        <f t="shared" si="117"/>
        <v>0</v>
      </c>
      <c r="AF114" s="117"/>
      <c r="AG114" s="117">
        <f t="shared" si="118"/>
        <v>0</v>
      </c>
      <c r="AH114" s="117"/>
      <c r="AI114" s="117">
        <f t="shared" si="119"/>
        <v>0</v>
      </c>
      <c r="AJ114" s="117"/>
      <c r="AK114" s="117">
        <f t="shared" si="120"/>
        <v>0</v>
      </c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</row>
    <row r="115" spans="2:205" ht="12" customHeight="1">
      <c r="B115" s="123">
        <f t="shared" si="127"/>
        <v>0</v>
      </c>
      <c r="C115" s="152">
        <f t="shared" si="128"/>
        <v>0</v>
      </c>
      <c r="D115" s="152"/>
      <c r="E115" s="117">
        <f t="shared" si="104"/>
        <v>0</v>
      </c>
      <c r="F115" s="117"/>
      <c r="G115" s="117">
        <f t="shared" si="105"/>
        <v>0</v>
      </c>
      <c r="H115" s="117"/>
      <c r="I115" s="117">
        <f t="shared" si="106"/>
        <v>0</v>
      </c>
      <c r="J115" s="117"/>
      <c r="K115" s="117">
        <f t="shared" si="107"/>
        <v>0</v>
      </c>
      <c r="L115" s="117"/>
      <c r="M115" s="117">
        <f t="shared" si="108"/>
        <v>0</v>
      </c>
      <c r="N115" s="117"/>
      <c r="O115" s="117">
        <f t="shared" si="109"/>
        <v>0</v>
      </c>
      <c r="P115" s="117"/>
      <c r="Q115" s="117">
        <f t="shared" si="110"/>
        <v>0</v>
      </c>
      <c r="R115" s="117"/>
      <c r="S115" s="117">
        <f t="shared" si="111"/>
        <v>0</v>
      </c>
      <c r="T115" s="117"/>
      <c r="U115" s="117">
        <f t="shared" si="112"/>
        <v>0</v>
      </c>
      <c r="V115" s="117"/>
      <c r="W115" s="117">
        <f t="shared" si="113"/>
        <v>0</v>
      </c>
      <c r="X115" s="117"/>
      <c r="Y115" s="117">
        <f t="shared" si="114"/>
        <v>0</v>
      </c>
      <c r="Z115" s="117"/>
      <c r="AA115" s="117">
        <f t="shared" si="115"/>
        <v>0</v>
      </c>
      <c r="AB115" s="117"/>
      <c r="AC115" s="117">
        <f t="shared" si="116"/>
        <v>0</v>
      </c>
      <c r="AD115" s="117"/>
      <c r="AE115" s="117">
        <f t="shared" si="117"/>
        <v>0</v>
      </c>
      <c r="AF115" s="117"/>
      <c r="AG115" s="117">
        <f t="shared" si="118"/>
        <v>0</v>
      </c>
      <c r="AH115" s="117"/>
      <c r="AI115" s="117">
        <f t="shared" si="119"/>
        <v>0</v>
      </c>
      <c r="AJ115" s="117"/>
      <c r="AK115" s="117">
        <f t="shared" si="120"/>
        <v>0</v>
      </c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</row>
    <row r="116" spans="2:205" ht="12" customHeight="1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117"/>
      <c r="EN116" s="117"/>
      <c r="EO116" s="117"/>
      <c r="EP116" s="117"/>
      <c r="EQ116" s="117"/>
      <c r="ER116" s="117"/>
      <c r="ES116" s="117"/>
      <c r="ET116" s="117"/>
      <c r="EU116" s="117"/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7"/>
      <c r="FG116" s="117"/>
      <c r="FH116" s="117"/>
      <c r="FI116" s="117"/>
      <c r="FJ116" s="117"/>
      <c r="FK116" s="117"/>
      <c r="FL116" s="117"/>
      <c r="FM116" s="117"/>
      <c r="FN116" s="117"/>
      <c r="FO116" s="117"/>
      <c r="FP116" s="117"/>
      <c r="FQ116" s="117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</row>
    <row r="117" spans="2:205" ht="12" customHeight="1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121"/>
      <c r="EN117" s="122"/>
      <c r="EO117" s="122"/>
      <c r="EP117" s="122"/>
      <c r="EQ117" s="122"/>
      <c r="ER117" s="122"/>
      <c r="ES117" s="122"/>
      <c r="ET117" s="122"/>
      <c r="EU117" s="122"/>
      <c r="EV117" s="146"/>
      <c r="EW117" s="146"/>
      <c r="EX117" s="146"/>
      <c r="EY117" s="146"/>
      <c r="EZ117" s="146"/>
      <c r="FA117" s="146"/>
      <c r="FB117" s="146"/>
      <c r="FC117" s="62"/>
      <c r="FD117" s="146"/>
      <c r="FE117" s="146"/>
      <c r="FF117" s="146"/>
      <c r="FG117" s="146"/>
      <c r="FH117" s="146"/>
      <c r="FI117" s="146"/>
      <c r="FJ117" s="146"/>
      <c r="FK117" s="62"/>
      <c r="FL117" s="62"/>
      <c r="FM117" s="117"/>
      <c r="FN117" s="117"/>
      <c r="FO117" s="117"/>
      <c r="FP117" s="117"/>
      <c r="FQ117" s="117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</row>
    <row r="118" spans="2:205" ht="12" customHeight="1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121"/>
      <c r="EN118" s="122"/>
      <c r="EO118" s="122"/>
      <c r="EP118" s="122"/>
      <c r="EQ118" s="122"/>
      <c r="ER118" s="122"/>
      <c r="ES118" s="122"/>
      <c r="ET118" s="122"/>
      <c r="EU118" s="122"/>
      <c r="EV118" s="146"/>
      <c r="EW118" s="146"/>
      <c r="EX118" s="146"/>
      <c r="EY118" s="146"/>
      <c r="EZ118" s="146"/>
      <c r="FA118" s="146"/>
      <c r="FB118" s="146"/>
      <c r="FC118" s="62"/>
      <c r="FD118" s="146"/>
      <c r="FE118" s="146"/>
      <c r="FF118" s="146"/>
      <c r="FG118" s="146"/>
      <c r="FH118" s="146"/>
      <c r="FI118" s="146"/>
      <c r="FJ118" s="146"/>
      <c r="FK118" s="62"/>
      <c r="FL118" s="62"/>
      <c r="FM118" s="117"/>
      <c r="FN118" s="117"/>
      <c r="FO118" s="117"/>
      <c r="FP118" s="117"/>
      <c r="FQ118" s="117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</row>
    <row r="119" spans="2:205" ht="12" customHeight="1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121"/>
      <c r="EN119" s="122"/>
      <c r="EO119" s="122"/>
      <c r="EP119" s="122"/>
      <c r="EQ119" s="122"/>
      <c r="ER119" s="122"/>
      <c r="ES119" s="122"/>
      <c r="ET119" s="122"/>
      <c r="EU119" s="122"/>
      <c r="EV119" s="146"/>
      <c r="EW119" s="146"/>
      <c r="EX119" s="146"/>
      <c r="EY119" s="146"/>
      <c r="EZ119" s="146"/>
      <c r="FA119" s="146"/>
      <c r="FB119" s="146"/>
      <c r="FC119" s="62"/>
      <c r="FD119" s="146"/>
      <c r="FE119" s="146"/>
      <c r="FF119" s="146"/>
      <c r="FG119" s="146"/>
      <c r="FH119" s="146"/>
      <c r="FI119" s="146"/>
      <c r="FJ119" s="146"/>
      <c r="FK119" s="62"/>
      <c r="FL119" s="62"/>
      <c r="FM119" s="117"/>
      <c r="FN119" s="117"/>
      <c r="FO119" s="117"/>
      <c r="FP119" s="117"/>
      <c r="FQ119" s="117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</row>
    <row r="120" spans="2:205" ht="12" customHeight="1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121"/>
      <c r="EN120" s="122"/>
      <c r="EO120" s="122"/>
      <c r="EP120" s="122"/>
      <c r="EQ120" s="122"/>
      <c r="ER120" s="122"/>
      <c r="ES120" s="122"/>
      <c r="ET120" s="122"/>
      <c r="EU120" s="122"/>
      <c r="EV120" s="146"/>
      <c r="EW120" s="146"/>
      <c r="EX120" s="146"/>
      <c r="EY120" s="146"/>
      <c r="EZ120" s="146"/>
      <c r="FA120" s="146"/>
      <c r="FB120" s="146"/>
      <c r="FC120" s="62"/>
      <c r="FD120" s="146"/>
      <c r="FE120" s="146"/>
      <c r="FF120" s="146"/>
      <c r="FG120" s="146"/>
      <c r="FH120" s="146"/>
      <c r="FI120" s="146"/>
      <c r="FJ120" s="146"/>
      <c r="FK120" s="62"/>
      <c r="FL120" s="62"/>
      <c r="FM120" s="117"/>
      <c r="FN120" s="117"/>
      <c r="FO120" s="117"/>
      <c r="FP120" s="117"/>
      <c r="FQ120" s="117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</row>
    <row r="121" spans="2:205" ht="12" customHeight="1">
      <c r="B121" s="123" t="s">
        <v>51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121"/>
      <c r="EN121" s="122"/>
      <c r="EO121" s="122"/>
      <c r="EP121" s="122"/>
      <c r="EQ121" s="122"/>
      <c r="ER121" s="122"/>
      <c r="ES121" s="122"/>
      <c r="ET121" s="122"/>
      <c r="EU121" s="122"/>
      <c r="EV121" s="146"/>
      <c r="EW121" s="146"/>
      <c r="EX121" s="146"/>
      <c r="EY121" s="146"/>
      <c r="EZ121" s="146"/>
      <c r="FA121" s="146"/>
      <c r="FB121" s="146"/>
      <c r="FC121" s="62"/>
      <c r="FD121" s="146"/>
      <c r="FE121" s="146"/>
      <c r="FF121" s="146"/>
      <c r="FG121" s="146"/>
      <c r="FH121" s="146"/>
      <c r="FI121" s="146"/>
      <c r="FJ121" s="146"/>
      <c r="FK121" s="62"/>
      <c r="FL121" s="62"/>
      <c r="FM121" s="117"/>
      <c r="FN121" s="117"/>
      <c r="FO121" s="117"/>
      <c r="FP121" s="117"/>
      <c r="FQ121" s="117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</row>
    <row r="122" spans="2:205" ht="12" customHeight="1">
      <c r="B122" s="123" t="s">
        <v>41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121"/>
      <c r="EN122" s="122"/>
      <c r="EO122" s="122"/>
      <c r="EP122" s="122"/>
      <c r="EQ122" s="122"/>
      <c r="ER122" s="122"/>
      <c r="ES122" s="122"/>
      <c r="ET122" s="122"/>
      <c r="EU122" s="122"/>
      <c r="EV122" s="146"/>
      <c r="EW122" s="146"/>
      <c r="EX122" s="146"/>
      <c r="EY122" s="146"/>
      <c r="EZ122" s="146"/>
      <c r="FA122" s="146"/>
      <c r="FB122" s="146"/>
      <c r="FC122" s="62"/>
      <c r="FD122" s="146"/>
      <c r="FE122" s="146"/>
      <c r="FF122" s="146"/>
      <c r="FG122" s="146"/>
      <c r="FH122" s="146"/>
      <c r="FI122" s="146"/>
      <c r="FJ122" s="146"/>
      <c r="FK122" s="62"/>
      <c r="FL122" s="62"/>
      <c r="FM122" s="117"/>
      <c r="FN122" s="117"/>
      <c r="FO122" s="117"/>
      <c r="FP122" s="117"/>
      <c r="FQ122" s="117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</row>
    <row r="123" spans="2:205" ht="12" customHeight="1">
      <c r="B123" s="123" t="s">
        <v>50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121"/>
      <c r="EN123" s="122"/>
      <c r="EO123" s="122"/>
      <c r="EP123" s="122"/>
      <c r="EQ123" s="122"/>
      <c r="ER123" s="122"/>
      <c r="ES123" s="122"/>
      <c r="ET123" s="122"/>
      <c r="EU123" s="122"/>
      <c r="EV123" s="146"/>
      <c r="EW123" s="146"/>
      <c r="EX123" s="146"/>
      <c r="EY123" s="146"/>
      <c r="EZ123" s="146"/>
      <c r="FA123" s="146"/>
      <c r="FB123" s="146"/>
      <c r="FC123" s="62"/>
      <c r="FD123" s="146"/>
      <c r="FE123" s="146"/>
      <c r="FF123" s="146"/>
      <c r="FG123" s="146"/>
      <c r="FH123" s="146"/>
      <c r="FI123" s="146"/>
      <c r="FJ123" s="146"/>
      <c r="FK123" s="62"/>
      <c r="FL123" s="62"/>
      <c r="FM123" s="117"/>
      <c r="FN123" s="117"/>
      <c r="FO123" s="117"/>
      <c r="FP123" s="117"/>
      <c r="FQ123" s="117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</row>
    <row r="124" spans="2:205" ht="12" customHeight="1">
      <c r="B124" s="123" t="s">
        <v>30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121"/>
      <c r="EN124" s="122"/>
      <c r="EO124" s="122"/>
      <c r="EP124" s="122"/>
      <c r="EQ124" s="122"/>
      <c r="ER124" s="122"/>
      <c r="ES124" s="122"/>
      <c r="ET124" s="122"/>
      <c r="EU124" s="122"/>
      <c r="EV124" s="146"/>
      <c r="EW124" s="146"/>
      <c r="EX124" s="146"/>
      <c r="EY124" s="146"/>
      <c r="EZ124" s="146"/>
      <c r="FA124" s="146"/>
      <c r="FB124" s="146"/>
      <c r="FC124" s="62"/>
      <c r="FD124" s="146"/>
      <c r="FE124" s="146"/>
      <c r="FF124" s="146"/>
      <c r="FG124" s="146"/>
      <c r="FH124" s="146"/>
      <c r="FI124" s="146"/>
      <c r="FJ124" s="146"/>
      <c r="FK124" s="62"/>
      <c r="FL124" s="62"/>
      <c r="FM124" s="117"/>
      <c r="FN124" s="117"/>
      <c r="FO124" s="117"/>
      <c r="FP124" s="117"/>
      <c r="FQ124" s="117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</row>
    <row r="125" spans="2:205" ht="12" customHeight="1">
      <c r="B125" s="123" t="s">
        <v>46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121"/>
      <c r="EN125" s="122"/>
      <c r="EO125" s="122"/>
      <c r="EP125" s="122"/>
      <c r="EQ125" s="122"/>
      <c r="ER125" s="122"/>
      <c r="ES125" s="122"/>
      <c r="ET125" s="122"/>
      <c r="EU125" s="122"/>
      <c r="EV125" s="146"/>
      <c r="EW125" s="146"/>
      <c r="EX125" s="146"/>
      <c r="EY125" s="146"/>
      <c r="EZ125" s="146"/>
      <c r="FA125" s="146"/>
      <c r="FB125" s="146"/>
      <c r="FC125" s="62"/>
      <c r="FD125" s="146"/>
      <c r="FE125" s="146"/>
      <c r="FF125" s="146"/>
      <c r="FG125" s="146"/>
      <c r="FH125" s="146"/>
      <c r="FI125" s="146"/>
      <c r="FJ125" s="146"/>
      <c r="FK125" s="62"/>
      <c r="FL125" s="62"/>
      <c r="FM125" s="117"/>
      <c r="FN125" s="117"/>
      <c r="FO125" s="117"/>
      <c r="FP125" s="117"/>
      <c r="FQ125" s="117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</row>
    <row r="126" spans="2:205" ht="12" customHeight="1">
      <c r="B126" s="123" t="s">
        <v>9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121"/>
      <c r="EN126" s="122"/>
      <c r="EO126" s="122"/>
      <c r="EP126" s="122"/>
      <c r="EQ126" s="122"/>
      <c r="ER126" s="122"/>
      <c r="ES126" s="122"/>
      <c r="ET126" s="122"/>
      <c r="EU126" s="122"/>
      <c r="EV126" s="146"/>
      <c r="EW126" s="146"/>
      <c r="EX126" s="146"/>
      <c r="EY126" s="146"/>
      <c r="EZ126" s="146"/>
      <c r="FA126" s="146"/>
      <c r="FB126" s="146"/>
      <c r="FC126" s="62"/>
      <c r="FD126" s="146"/>
      <c r="FE126" s="146"/>
      <c r="FF126" s="146"/>
      <c r="FG126" s="146"/>
      <c r="FH126" s="146"/>
      <c r="FI126" s="146"/>
      <c r="FJ126" s="146"/>
      <c r="FK126" s="62"/>
      <c r="FL126" s="62"/>
      <c r="FM126" s="117"/>
      <c r="FN126" s="117"/>
      <c r="FO126" s="117"/>
      <c r="FP126" s="117"/>
      <c r="FQ126" s="117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</row>
    <row r="127" spans="2:205" ht="12" customHeight="1">
      <c r="B127" s="123" t="s">
        <v>52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121"/>
      <c r="EN127" s="122"/>
      <c r="EO127" s="122"/>
      <c r="EP127" s="122"/>
      <c r="EQ127" s="122"/>
      <c r="ER127" s="122"/>
      <c r="ES127" s="122"/>
      <c r="ET127" s="122"/>
      <c r="EU127" s="122"/>
      <c r="EV127" s="146"/>
      <c r="EW127" s="146"/>
      <c r="EX127" s="146"/>
      <c r="EY127" s="146"/>
      <c r="EZ127" s="146"/>
      <c r="FA127" s="146"/>
      <c r="FB127" s="146"/>
      <c r="FC127" s="62"/>
      <c r="FD127" s="146"/>
      <c r="FE127" s="146"/>
      <c r="FF127" s="146"/>
      <c r="FG127" s="146"/>
      <c r="FH127" s="146"/>
      <c r="FI127" s="146"/>
      <c r="FJ127" s="146"/>
      <c r="FK127" s="62"/>
      <c r="FL127" s="62"/>
      <c r="FM127" s="117"/>
      <c r="FN127" s="117"/>
      <c r="FO127" s="117"/>
      <c r="FP127" s="117"/>
      <c r="FQ127" s="117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</row>
    <row r="128" spans="2:205" ht="12" customHeight="1">
      <c r="B128" s="123" t="s">
        <v>47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121"/>
      <c r="EN128" s="122"/>
      <c r="EO128" s="122"/>
      <c r="EP128" s="122"/>
      <c r="EQ128" s="122"/>
      <c r="ER128" s="122"/>
      <c r="ES128" s="122"/>
      <c r="ET128" s="122"/>
      <c r="EU128" s="122"/>
      <c r="EV128" s="146"/>
      <c r="EW128" s="146"/>
      <c r="EX128" s="146"/>
      <c r="EY128" s="146"/>
      <c r="EZ128" s="146"/>
      <c r="FA128" s="146"/>
      <c r="FB128" s="146"/>
      <c r="FC128" s="62"/>
      <c r="FD128" s="146"/>
      <c r="FE128" s="146"/>
      <c r="FF128" s="146"/>
      <c r="FG128" s="146"/>
      <c r="FH128" s="146"/>
      <c r="FI128" s="146"/>
      <c r="FJ128" s="146"/>
      <c r="FK128" s="62"/>
      <c r="FL128" s="62"/>
      <c r="FM128" s="117"/>
      <c r="FN128" s="117"/>
      <c r="FO128" s="117"/>
      <c r="FP128" s="117"/>
      <c r="FQ128" s="117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</row>
    <row r="129" spans="2:205" ht="12" customHeight="1">
      <c r="B129" s="123" t="s">
        <v>43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121"/>
      <c r="EN129" s="122"/>
      <c r="EO129" s="122"/>
      <c r="EP129" s="122"/>
      <c r="EQ129" s="122"/>
      <c r="ER129" s="122"/>
      <c r="ES129" s="122"/>
      <c r="ET129" s="122"/>
      <c r="EU129" s="122"/>
      <c r="EV129" s="146"/>
      <c r="EW129" s="146"/>
      <c r="EX129" s="146"/>
      <c r="EY129" s="146"/>
      <c r="EZ129" s="146"/>
      <c r="FA129" s="146"/>
      <c r="FB129" s="146"/>
      <c r="FC129" s="62"/>
      <c r="FD129" s="146"/>
      <c r="FE129" s="146"/>
      <c r="FF129" s="146"/>
      <c r="FG129" s="146"/>
      <c r="FH129" s="146"/>
      <c r="FI129" s="146"/>
      <c r="FJ129" s="146"/>
      <c r="FK129" s="62"/>
      <c r="FL129" s="62"/>
      <c r="FM129" s="117"/>
      <c r="FN129" s="117"/>
      <c r="FO129" s="117"/>
      <c r="FP129" s="117"/>
      <c r="FQ129" s="117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</row>
    <row r="130" spans="2:205" ht="12" customHeight="1">
      <c r="B130" s="123" t="s">
        <v>44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121"/>
      <c r="EN130" s="122"/>
      <c r="EO130" s="122"/>
      <c r="EP130" s="122"/>
      <c r="EQ130" s="122"/>
      <c r="ER130" s="122"/>
      <c r="ES130" s="122"/>
      <c r="ET130" s="122"/>
      <c r="EU130" s="122"/>
      <c r="EV130" s="146"/>
      <c r="EW130" s="146"/>
      <c r="EX130" s="146"/>
      <c r="EY130" s="146"/>
      <c r="EZ130" s="146"/>
      <c r="FA130" s="146"/>
      <c r="FB130" s="146"/>
      <c r="FC130" s="62"/>
      <c r="FD130" s="146"/>
      <c r="FE130" s="146"/>
      <c r="FF130" s="146"/>
      <c r="FG130" s="146"/>
      <c r="FH130" s="146"/>
      <c r="FI130" s="146"/>
      <c r="FJ130" s="146"/>
      <c r="FK130" s="62"/>
      <c r="FL130" s="62"/>
      <c r="FM130" s="117"/>
      <c r="FN130" s="117"/>
      <c r="FO130" s="117"/>
      <c r="FP130" s="117"/>
      <c r="FQ130" s="117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</row>
    <row r="131" spans="2:205" ht="12" customHeight="1">
      <c r="B131" s="123" t="s">
        <v>42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121"/>
      <c r="EN131" s="122"/>
      <c r="EO131" s="122"/>
      <c r="EP131" s="122"/>
      <c r="EQ131" s="122"/>
      <c r="ER131" s="122"/>
      <c r="ES131" s="122"/>
      <c r="ET131" s="122"/>
      <c r="EU131" s="122"/>
      <c r="EV131" s="146"/>
      <c r="EW131" s="146"/>
      <c r="EX131" s="146"/>
      <c r="EY131" s="146"/>
      <c r="EZ131" s="146"/>
      <c r="FA131" s="146"/>
      <c r="FB131" s="146"/>
      <c r="FC131" s="62"/>
      <c r="FD131" s="146"/>
      <c r="FE131" s="146"/>
      <c r="FF131" s="146"/>
      <c r="FG131" s="146"/>
      <c r="FH131" s="146"/>
      <c r="FI131" s="146"/>
      <c r="FJ131" s="146"/>
      <c r="FK131" s="62"/>
      <c r="FL131" s="62"/>
      <c r="FM131" s="117"/>
      <c r="FN131" s="117"/>
      <c r="FO131" s="117"/>
      <c r="FP131" s="117"/>
      <c r="FQ131" s="117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</row>
    <row r="132" spans="2:205" ht="12" customHeight="1">
      <c r="B132" s="123" t="s">
        <v>49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</row>
    <row r="133" spans="2:205" ht="12" customHeight="1">
      <c r="B133" s="123" t="s">
        <v>40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</row>
    <row r="134" spans="2:205" ht="12" customHeight="1">
      <c r="B134" s="123" t="s">
        <v>48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</row>
    <row r="135" spans="2:205" ht="12" customHeight="1">
      <c r="B135" s="123" t="s">
        <v>33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</row>
    <row r="136" spans="2:205" ht="12" customHeight="1">
      <c r="B136" s="123" t="s">
        <v>45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</row>
    <row r="137" spans="2:205" ht="12" customHeight="1">
      <c r="B137" s="123" t="s">
        <v>32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</row>
    <row r="138" spans="2:205" ht="12" customHeight="1">
      <c r="B138" s="123" t="s">
        <v>15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</row>
    <row r="139" spans="2:205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</row>
    <row r="140" spans="2:205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</row>
    <row r="141" spans="2:205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</row>
    <row r="142" spans="2:205" ht="12" customHeight="1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</row>
    <row r="143" spans="2:205" ht="12" customHeight="1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</row>
    <row r="144" spans="2:205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</row>
    <row r="145" spans="2:205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</row>
    <row r="146" spans="2:205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</row>
    <row r="147" spans="2:205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</row>
    <row r="148" spans="2:205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</row>
    <row r="149" spans="2:205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</row>
    <row r="150" spans="2:205" ht="12" customHeight="1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</row>
    <row r="151" spans="2:205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</row>
    <row r="152" spans="2:205" ht="12" customHeight="1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</row>
    <row r="153" spans="2:205" ht="12" customHeight="1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</row>
    <row r="154" spans="2:205" ht="12" customHeight="1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</row>
    <row r="155" spans="2:205" ht="12" customHeight="1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</row>
    <row r="156" spans="2:205" ht="12" customHeight="1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</row>
    <row r="157" spans="2:205" ht="12" customHeight="1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</row>
    <row r="158" spans="2:205" ht="12" customHeight="1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</row>
    <row r="159" spans="2:205" ht="12" customHeight="1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</row>
    <row r="160" spans="2:205" ht="12" customHeight="1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</row>
    <row r="161" spans="2:205" ht="12" customHeight="1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</row>
    <row r="162" spans="2:205" ht="12" customHeight="1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</row>
    <row r="163" spans="2:205" ht="12" customHeight="1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</row>
    <row r="164" spans="2:205" ht="12" customHeight="1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</row>
    <row r="165" spans="2:205" ht="12" customHeight="1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</row>
    <row r="166" spans="2:205" ht="12" customHeight="1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</row>
    <row r="167" spans="2:205" ht="12" customHeight="1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</row>
    <row r="168" spans="2:205" ht="12" customHeight="1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</row>
    <row r="169" spans="2:205" ht="12" customHeight="1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</row>
    <row r="170" spans="2:205" ht="12" customHeight="1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</row>
    <row r="171" spans="2:205" ht="12" customHeight="1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</row>
    <row r="172" spans="2:205" ht="12" customHeight="1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</row>
    <row r="173" spans="2:205" ht="12" customHeight="1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</row>
    <row r="174" spans="2:205" ht="12" customHeight="1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</row>
    <row r="175" spans="2:205" ht="12" customHeight="1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</row>
    <row r="176" spans="2:205" ht="12" customHeight="1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</row>
    <row r="177" spans="2:205" ht="12" customHeight="1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</row>
    <row r="178" spans="2:205" ht="12" customHeight="1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</row>
    <row r="179" spans="2:205" ht="12" customHeight="1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</row>
    <row r="180" spans="2:205" ht="12" customHeight="1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</row>
    <row r="181" spans="2:205" ht="12" customHeight="1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</row>
    <row r="182" spans="2:205" ht="12" customHeight="1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</row>
    <row r="183" spans="2:205" ht="12" customHeight="1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</row>
    <row r="184" spans="2:205" ht="12" customHeight="1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</row>
    <row r="185" spans="2:205" ht="12" customHeight="1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</row>
    <row r="186" spans="2:205" ht="12" customHeight="1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</row>
    <row r="187" spans="2:205" ht="12" customHeight="1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</row>
    <row r="188" spans="2:205" ht="12" customHeight="1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</row>
    <row r="189" spans="2:205" ht="12" customHeight="1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  <c r="GN189" s="73"/>
      <c r="GO189" s="73"/>
      <c r="GP189" s="73"/>
      <c r="GQ189" s="73"/>
      <c r="GR189" s="73"/>
      <c r="GS189" s="73"/>
      <c r="GT189" s="73"/>
      <c r="GU189" s="73"/>
      <c r="GV189" s="73"/>
      <c r="GW189" s="73"/>
    </row>
    <row r="190" spans="2:205" ht="12" customHeight="1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</row>
    <row r="191" spans="2:205" ht="12.75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</row>
    <row r="192" spans="2:205" ht="12.75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</row>
    <row r="193" spans="2:205" ht="12.75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</row>
    <row r="194" spans="2:205" ht="12.75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</row>
    <row r="195" spans="2:205" ht="12.75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</row>
    <row r="196" spans="2:205" ht="12.75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</row>
    <row r="197" spans="2:205" ht="12.75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</row>
    <row r="198" spans="2:205" ht="12.75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</row>
    <row r="199" spans="2:205" ht="12.75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</row>
    <row r="200" spans="2:205" ht="12.75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</row>
    <row r="201" spans="2:205" ht="12.75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</row>
    <row r="202" spans="2:205" ht="12.75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</row>
    <row r="203" spans="2:205" ht="12.75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</row>
    <row r="204" spans="2:205" ht="12.75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</row>
    <row r="205" spans="2:205" ht="12.75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</row>
    <row r="206" spans="2:205" ht="12.75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</row>
    <row r="207" spans="2:205" ht="12.75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</row>
    <row r="208" spans="2:205" ht="12.75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</row>
    <row r="209" spans="2:205" ht="12.75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</row>
    <row r="210" spans="2:205" ht="12.75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</row>
    <row r="211" spans="2:205" ht="12.75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</row>
    <row r="212" spans="2:205" ht="12.75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</row>
    <row r="213" spans="2:205" ht="12.75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</row>
    <row r="214" spans="2:205" ht="12.75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</row>
    <row r="215" spans="2:205" ht="12.75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  <c r="GN215" s="73"/>
      <c r="GO215" s="73"/>
      <c r="GP215" s="73"/>
      <c r="GQ215" s="73"/>
      <c r="GR215" s="73"/>
      <c r="GS215" s="73"/>
      <c r="GT215" s="73"/>
      <c r="GU215" s="73"/>
      <c r="GV215" s="73"/>
      <c r="GW215" s="73"/>
    </row>
    <row r="216" spans="2:205" ht="12.75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  <c r="GN216" s="73"/>
      <c r="GO216" s="73"/>
      <c r="GP216" s="73"/>
      <c r="GQ216" s="73"/>
      <c r="GR216" s="73"/>
      <c r="GS216" s="73"/>
      <c r="GT216" s="73"/>
      <c r="GU216" s="73"/>
      <c r="GV216" s="73"/>
      <c r="GW216" s="73"/>
    </row>
    <row r="217" spans="2:205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  <c r="GN217" s="73"/>
      <c r="GO217" s="73"/>
      <c r="GP217" s="73"/>
      <c r="GQ217" s="73"/>
      <c r="GR217" s="73"/>
      <c r="GS217" s="73"/>
      <c r="GT217" s="73"/>
      <c r="GU217" s="73"/>
      <c r="GV217" s="73"/>
      <c r="GW217" s="73"/>
    </row>
    <row r="218" spans="2:205" ht="12.75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  <c r="GN218" s="73"/>
      <c r="GO218" s="73"/>
      <c r="GP218" s="73"/>
      <c r="GQ218" s="73"/>
      <c r="GR218" s="73"/>
      <c r="GS218" s="73"/>
      <c r="GT218" s="73"/>
      <c r="GU218" s="73"/>
      <c r="GV218" s="73"/>
      <c r="GW218" s="73"/>
    </row>
    <row r="219" spans="2:205" ht="12.75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  <c r="GN219" s="73"/>
      <c r="GO219" s="73"/>
      <c r="GP219" s="73"/>
      <c r="GQ219" s="73"/>
      <c r="GR219" s="73"/>
      <c r="GS219" s="73"/>
      <c r="GT219" s="73"/>
      <c r="GU219" s="73"/>
      <c r="GV219" s="73"/>
      <c r="GW219" s="73"/>
    </row>
    <row r="220" spans="2:205" ht="12.75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  <c r="GN220" s="73"/>
      <c r="GO220" s="73"/>
      <c r="GP220" s="73"/>
      <c r="GQ220" s="73"/>
      <c r="GR220" s="73"/>
      <c r="GS220" s="73"/>
      <c r="GT220" s="73"/>
      <c r="GU220" s="73"/>
      <c r="GV220" s="73"/>
      <c r="GW220" s="73"/>
    </row>
    <row r="221" spans="2:205" ht="12.75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  <c r="GN221" s="73"/>
      <c r="GO221" s="73"/>
      <c r="GP221" s="73"/>
      <c r="GQ221" s="73"/>
      <c r="GR221" s="73"/>
      <c r="GS221" s="73"/>
      <c r="GT221" s="73"/>
      <c r="GU221" s="73"/>
      <c r="GV221" s="73"/>
      <c r="GW221" s="73"/>
    </row>
    <row r="222" spans="2:205" ht="12.75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  <c r="GN222" s="73"/>
      <c r="GO222" s="73"/>
      <c r="GP222" s="73"/>
      <c r="GQ222" s="73"/>
      <c r="GR222" s="73"/>
      <c r="GS222" s="73"/>
      <c r="GT222" s="73"/>
      <c r="GU222" s="73"/>
      <c r="GV222" s="73"/>
      <c r="GW222" s="73"/>
    </row>
    <row r="223" spans="2:205" ht="12.75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  <c r="GN223" s="73"/>
      <c r="GO223" s="73"/>
      <c r="GP223" s="73"/>
      <c r="GQ223" s="73"/>
      <c r="GR223" s="73"/>
      <c r="GS223" s="73"/>
      <c r="GT223" s="73"/>
      <c r="GU223" s="73"/>
      <c r="GV223" s="73"/>
      <c r="GW223" s="73"/>
    </row>
    <row r="224" spans="2:205" ht="12.75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  <c r="GN224" s="73"/>
      <c r="GO224" s="73"/>
      <c r="GP224" s="73"/>
      <c r="GQ224" s="73"/>
      <c r="GR224" s="73"/>
      <c r="GS224" s="73"/>
      <c r="GT224" s="73"/>
      <c r="GU224" s="73"/>
      <c r="GV224" s="73"/>
      <c r="GW224" s="73"/>
    </row>
    <row r="225" spans="2:205" ht="12.75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  <c r="GN225" s="73"/>
      <c r="GO225" s="73"/>
      <c r="GP225" s="73"/>
      <c r="GQ225" s="73"/>
      <c r="GR225" s="73"/>
      <c r="GS225" s="73"/>
      <c r="GT225" s="73"/>
      <c r="GU225" s="73"/>
      <c r="GV225" s="73"/>
      <c r="GW225" s="73"/>
    </row>
    <row r="226" spans="2:205" ht="12.75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  <c r="GN226" s="73"/>
      <c r="GO226" s="73"/>
      <c r="GP226" s="73"/>
      <c r="GQ226" s="73"/>
      <c r="GR226" s="73"/>
      <c r="GS226" s="73"/>
      <c r="GT226" s="73"/>
      <c r="GU226" s="73"/>
      <c r="GV226" s="73"/>
      <c r="GW226" s="73"/>
    </row>
    <row r="227" spans="2:205" ht="12.75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  <c r="GN227" s="73"/>
      <c r="GO227" s="73"/>
      <c r="GP227" s="73"/>
      <c r="GQ227" s="73"/>
      <c r="GR227" s="73"/>
      <c r="GS227" s="73"/>
      <c r="GT227" s="73"/>
      <c r="GU227" s="73"/>
      <c r="GV227" s="73"/>
      <c r="GW227" s="73"/>
    </row>
    <row r="228" spans="2:205" ht="12.75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  <c r="GN228" s="73"/>
      <c r="GO228" s="73"/>
      <c r="GP228" s="73"/>
      <c r="GQ228" s="73"/>
      <c r="GR228" s="73"/>
      <c r="GS228" s="73"/>
      <c r="GT228" s="73"/>
      <c r="GU228" s="73"/>
      <c r="GV228" s="73"/>
      <c r="GW228" s="73"/>
    </row>
    <row r="229" spans="2:205" ht="12.75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  <c r="GN229" s="73"/>
      <c r="GO229" s="73"/>
      <c r="GP229" s="73"/>
      <c r="GQ229" s="73"/>
      <c r="GR229" s="73"/>
      <c r="GS229" s="73"/>
      <c r="GT229" s="73"/>
      <c r="GU229" s="73"/>
      <c r="GV229" s="73"/>
      <c r="GW229" s="73"/>
    </row>
    <row r="230" spans="2:205" ht="12.75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  <c r="GN230" s="73"/>
      <c r="GO230" s="73"/>
      <c r="GP230" s="73"/>
      <c r="GQ230" s="73"/>
      <c r="GR230" s="73"/>
      <c r="GS230" s="73"/>
      <c r="GT230" s="73"/>
      <c r="GU230" s="73"/>
      <c r="GV230" s="73"/>
      <c r="GW230" s="73"/>
    </row>
    <row r="231" spans="2:205" ht="12.75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</row>
    <row r="232" spans="2:205" ht="12.75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</row>
    <row r="233" spans="2:205" ht="12.75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  <c r="GN233" s="73"/>
      <c r="GO233" s="73"/>
      <c r="GP233" s="73"/>
      <c r="GQ233" s="73"/>
      <c r="GR233" s="73"/>
      <c r="GS233" s="73"/>
      <c r="GT233" s="73"/>
      <c r="GU233" s="73"/>
      <c r="GV233" s="73"/>
      <c r="GW233" s="73"/>
    </row>
    <row r="234" spans="2:205" ht="12.75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73"/>
      <c r="GV234" s="73"/>
      <c r="GW234" s="73"/>
    </row>
    <row r="235" spans="2:205" ht="12.75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  <c r="GN235" s="73"/>
      <c r="GO235" s="73"/>
      <c r="GP235" s="73"/>
      <c r="GQ235" s="73"/>
      <c r="GR235" s="73"/>
      <c r="GS235" s="73"/>
      <c r="GT235" s="73"/>
      <c r="GU235" s="73"/>
      <c r="GV235" s="73"/>
      <c r="GW235" s="73"/>
    </row>
    <row r="236" spans="2:205" ht="12.75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  <c r="GN236" s="73"/>
      <c r="GO236" s="73"/>
      <c r="GP236" s="73"/>
      <c r="GQ236" s="73"/>
      <c r="GR236" s="73"/>
      <c r="GS236" s="73"/>
      <c r="GT236" s="73"/>
      <c r="GU236" s="73"/>
      <c r="GV236" s="73"/>
      <c r="GW236" s="73"/>
    </row>
    <row r="237" spans="2:205" ht="12.75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  <c r="GN237" s="73"/>
      <c r="GO237" s="73"/>
      <c r="GP237" s="73"/>
      <c r="GQ237" s="73"/>
      <c r="GR237" s="73"/>
      <c r="GS237" s="73"/>
      <c r="GT237" s="73"/>
      <c r="GU237" s="73"/>
      <c r="GV237" s="73"/>
      <c r="GW237" s="73"/>
    </row>
    <row r="238" spans="2:205" ht="12.75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  <c r="GN238" s="73"/>
      <c r="GO238" s="73"/>
      <c r="GP238" s="73"/>
      <c r="GQ238" s="73"/>
      <c r="GR238" s="73"/>
      <c r="GS238" s="73"/>
      <c r="GT238" s="73"/>
      <c r="GU238" s="73"/>
      <c r="GV238" s="73"/>
      <c r="GW238" s="73"/>
    </row>
    <row r="239" spans="2:205" ht="12.75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  <c r="GN239" s="73"/>
      <c r="GO239" s="73"/>
      <c r="GP239" s="73"/>
      <c r="GQ239" s="73"/>
      <c r="GR239" s="73"/>
      <c r="GS239" s="73"/>
      <c r="GT239" s="73"/>
      <c r="GU239" s="73"/>
      <c r="GV239" s="73"/>
      <c r="GW239" s="73"/>
    </row>
    <row r="240" spans="2:205" ht="12.75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  <c r="GN240" s="73"/>
      <c r="GO240" s="73"/>
      <c r="GP240" s="73"/>
      <c r="GQ240" s="73"/>
      <c r="GR240" s="73"/>
      <c r="GS240" s="73"/>
      <c r="GT240" s="73"/>
      <c r="GU240" s="73"/>
      <c r="GV240" s="73"/>
      <c r="GW240" s="73"/>
    </row>
    <row r="241" spans="2:205" ht="12.75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  <c r="GN241" s="73"/>
      <c r="GO241" s="73"/>
      <c r="GP241" s="73"/>
      <c r="GQ241" s="73"/>
      <c r="GR241" s="73"/>
      <c r="GS241" s="73"/>
      <c r="GT241" s="73"/>
      <c r="GU241" s="73"/>
      <c r="GV241" s="73"/>
      <c r="GW241" s="73"/>
    </row>
    <row r="242" spans="2:205" ht="12.75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  <c r="GN242" s="73"/>
      <c r="GO242" s="73"/>
      <c r="GP242" s="73"/>
      <c r="GQ242" s="73"/>
      <c r="GR242" s="73"/>
      <c r="GS242" s="73"/>
      <c r="GT242" s="73"/>
      <c r="GU242" s="73"/>
      <c r="GV242" s="73"/>
      <c r="GW242" s="73"/>
    </row>
    <row r="243" spans="2:205" ht="12.75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  <c r="GN243" s="73"/>
      <c r="GO243" s="73"/>
      <c r="GP243" s="73"/>
      <c r="GQ243" s="73"/>
      <c r="GR243" s="73"/>
      <c r="GS243" s="73"/>
      <c r="GT243" s="73"/>
      <c r="GU243" s="73"/>
      <c r="GV243" s="73"/>
      <c r="GW243" s="73"/>
    </row>
    <row r="244" spans="2:205" ht="12.75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  <c r="GN244" s="73"/>
      <c r="GO244" s="73"/>
      <c r="GP244" s="73"/>
      <c r="GQ244" s="73"/>
      <c r="GR244" s="73"/>
      <c r="GS244" s="73"/>
      <c r="GT244" s="73"/>
      <c r="GU244" s="73"/>
      <c r="GV244" s="73"/>
      <c r="GW244" s="73"/>
    </row>
    <row r="245" spans="2:205" ht="12.75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  <c r="GN245" s="73"/>
      <c r="GO245" s="73"/>
      <c r="GP245" s="73"/>
      <c r="GQ245" s="73"/>
      <c r="GR245" s="73"/>
      <c r="GS245" s="73"/>
      <c r="GT245" s="73"/>
      <c r="GU245" s="73"/>
      <c r="GV245" s="73"/>
      <c r="GW245" s="73"/>
    </row>
    <row r="246" spans="2:205" ht="12.75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  <c r="GN246" s="73"/>
      <c r="GO246" s="73"/>
      <c r="GP246" s="73"/>
      <c r="GQ246" s="73"/>
      <c r="GR246" s="73"/>
      <c r="GS246" s="73"/>
      <c r="GT246" s="73"/>
      <c r="GU246" s="73"/>
      <c r="GV246" s="73"/>
      <c r="GW246" s="73"/>
    </row>
    <row r="247" spans="2:205" ht="12.75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  <c r="GN247" s="73"/>
      <c r="GO247" s="73"/>
      <c r="GP247" s="73"/>
      <c r="GQ247" s="73"/>
      <c r="GR247" s="73"/>
      <c r="GS247" s="73"/>
      <c r="GT247" s="73"/>
      <c r="GU247" s="73"/>
      <c r="GV247" s="73"/>
      <c r="GW247" s="73"/>
    </row>
    <row r="248" spans="2:205" ht="12.75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  <c r="GN248" s="73"/>
      <c r="GO248" s="73"/>
      <c r="GP248" s="73"/>
      <c r="GQ248" s="73"/>
      <c r="GR248" s="73"/>
      <c r="GS248" s="73"/>
      <c r="GT248" s="73"/>
      <c r="GU248" s="73"/>
      <c r="GV248" s="73"/>
      <c r="GW248" s="73"/>
    </row>
    <row r="249" spans="2:205" ht="12.75"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</row>
    <row r="250" spans="2:205" ht="12.75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  <c r="GN250" s="73"/>
      <c r="GO250" s="73"/>
      <c r="GP250" s="73"/>
      <c r="GQ250" s="73"/>
      <c r="GR250" s="73"/>
      <c r="GS250" s="73"/>
      <c r="GT250" s="73"/>
      <c r="GU250" s="73"/>
      <c r="GV250" s="73"/>
      <c r="GW250" s="73"/>
    </row>
    <row r="251" spans="2:205" ht="12.75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  <c r="GN251" s="73"/>
      <c r="GO251" s="73"/>
      <c r="GP251" s="73"/>
      <c r="GQ251" s="73"/>
      <c r="GR251" s="73"/>
      <c r="GS251" s="73"/>
      <c r="GT251" s="73"/>
      <c r="GU251" s="73"/>
      <c r="GV251" s="73"/>
      <c r="GW251" s="73"/>
    </row>
    <row r="252" spans="2:205" ht="12.75"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  <c r="GN252" s="73"/>
      <c r="GO252" s="73"/>
      <c r="GP252" s="73"/>
      <c r="GQ252" s="73"/>
      <c r="GR252" s="73"/>
      <c r="GS252" s="73"/>
      <c r="GT252" s="73"/>
      <c r="GU252" s="73"/>
      <c r="GV252" s="73"/>
      <c r="GW252" s="73"/>
    </row>
    <row r="253" spans="2:205" ht="12.75"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  <c r="GN253" s="73"/>
      <c r="GO253" s="73"/>
      <c r="GP253" s="73"/>
      <c r="GQ253" s="73"/>
      <c r="GR253" s="73"/>
      <c r="GS253" s="73"/>
      <c r="GT253" s="73"/>
      <c r="GU253" s="73"/>
      <c r="GV253" s="73"/>
      <c r="GW253" s="73"/>
    </row>
    <row r="254" spans="2:205" ht="12.75"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  <c r="GN254" s="73"/>
      <c r="GO254" s="73"/>
      <c r="GP254" s="73"/>
      <c r="GQ254" s="73"/>
      <c r="GR254" s="73"/>
      <c r="GS254" s="73"/>
      <c r="GT254" s="73"/>
      <c r="GU254" s="73"/>
      <c r="GV254" s="73"/>
      <c r="GW254" s="73"/>
    </row>
    <row r="255" spans="2:205" ht="12.75"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  <c r="GN255" s="73"/>
      <c r="GO255" s="73"/>
      <c r="GP255" s="73"/>
      <c r="GQ255" s="73"/>
      <c r="GR255" s="73"/>
      <c r="GS255" s="73"/>
      <c r="GT255" s="73"/>
      <c r="GU255" s="73"/>
      <c r="GV255" s="73"/>
      <c r="GW255" s="73"/>
    </row>
    <row r="256" spans="2:205" ht="12.75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  <c r="GN256" s="73"/>
      <c r="GO256" s="73"/>
      <c r="GP256" s="73"/>
      <c r="GQ256" s="73"/>
      <c r="GR256" s="73"/>
      <c r="GS256" s="73"/>
      <c r="GT256" s="73"/>
      <c r="GU256" s="73"/>
      <c r="GV256" s="73"/>
      <c r="GW256" s="73"/>
    </row>
    <row r="257" spans="2:205" ht="12.75"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  <c r="GN257" s="73"/>
      <c r="GO257" s="73"/>
      <c r="GP257" s="73"/>
      <c r="GQ257" s="73"/>
      <c r="GR257" s="73"/>
      <c r="GS257" s="73"/>
      <c r="GT257" s="73"/>
      <c r="GU257" s="73"/>
      <c r="GV257" s="73"/>
      <c r="GW257" s="73"/>
    </row>
    <row r="258" spans="2:205" ht="12.75"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  <c r="GN258" s="73"/>
      <c r="GO258" s="73"/>
      <c r="GP258" s="73"/>
      <c r="GQ258" s="73"/>
      <c r="GR258" s="73"/>
      <c r="GS258" s="73"/>
      <c r="GT258" s="73"/>
      <c r="GU258" s="73"/>
      <c r="GV258" s="73"/>
      <c r="GW258" s="73"/>
    </row>
    <row r="259" spans="2:205" ht="12.75"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  <c r="GN259" s="73"/>
      <c r="GO259" s="73"/>
      <c r="GP259" s="73"/>
      <c r="GQ259" s="73"/>
      <c r="GR259" s="73"/>
      <c r="GS259" s="73"/>
      <c r="GT259" s="73"/>
      <c r="GU259" s="73"/>
      <c r="GV259" s="73"/>
      <c r="GW259" s="73"/>
    </row>
    <row r="260" spans="2:205" ht="12.75"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  <c r="GN260" s="73"/>
      <c r="GO260" s="73"/>
      <c r="GP260" s="73"/>
      <c r="GQ260" s="73"/>
      <c r="GR260" s="73"/>
      <c r="GS260" s="73"/>
      <c r="GT260" s="73"/>
      <c r="GU260" s="73"/>
      <c r="GV260" s="73"/>
      <c r="GW260" s="73"/>
    </row>
    <row r="261" spans="2:205" ht="12.75"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  <c r="GN261" s="73"/>
      <c r="GO261" s="73"/>
      <c r="GP261" s="73"/>
      <c r="GQ261" s="73"/>
      <c r="GR261" s="73"/>
      <c r="GS261" s="73"/>
      <c r="GT261" s="73"/>
      <c r="GU261" s="73"/>
      <c r="GV261" s="73"/>
      <c r="GW261" s="73"/>
    </row>
    <row r="262" spans="2:205" ht="12.75"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  <c r="GN262" s="73"/>
      <c r="GO262" s="73"/>
      <c r="GP262" s="73"/>
      <c r="GQ262" s="73"/>
      <c r="GR262" s="73"/>
      <c r="GS262" s="73"/>
      <c r="GT262" s="73"/>
      <c r="GU262" s="73"/>
      <c r="GV262" s="73"/>
      <c r="GW262" s="73"/>
    </row>
    <row r="263" spans="2:205" ht="12.75"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  <c r="GN263" s="73"/>
      <c r="GO263" s="73"/>
      <c r="GP263" s="73"/>
      <c r="GQ263" s="73"/>
      <c r="GR263" s="73"/>
      <c r="GS263" s="73"/>
      <c r="GT263" s="73"/>
      <c r="GU263" s="73"/>
      <c r="GV263" s="73"/>
      <c r="GW263" s="73"/>
    </row>
    <row r="264" spans="2:205" ht="12.75"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  <c r="GN264" s="73"/>
      <c r="GO264" s="73"/>
      <c r="GP264" s="73"/>
      <c r="GQ264" s="73"/>
      <c r="GR264" s="73"/>
      <c r="GS264" s="73"/>
      <c r="GT264" s="73"/>
      <c r="GU264" s="73"/>
      <c r="GV264" s="73"/>
      <c r="GW264" s="73"/>
    </row>
    <row r="265" spans="2:205" ht="12.75"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  <c r="GN265" s="73"/>
      <c r="GO265" s="73"/>
      <c r="GP265" s="73"/>
      <c r="GQ265" s="73"/>
      <c r="GR265" s="73"/>
      <c r="GS265" s="73"/>
      <c r="GT265" s="73"/>
      <c r="GU265" s="73"/>
      <c r="GV265" s="73"/>
      <c r="GW265" s="73"/>
    </row>
    <row r="266" spans="2:205" ht="12.75"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  <c r="GN266" s="73"/>
      <c r="GO266" s="73"/>
      <c r="GP266" s="73"/>
      <c r="GQ266" s="73"/>
      <c r="GR266" s="73"/>
      <c r="GS266" s="73"/>
      <c r="GT266" s="73"/>
      <c r="GU266" s="73"/>
      <c r="GV266" s="73"/>
      <c r="GW266" s="73"/>
    </row>
    <row r="267" spans="2:205" ht="12.75"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  <c r="GN267" s="73"/>
      <c r="GO267" s="73"/>
      <c r="GP267" s="73"/>
      <c r="GQ267" s="73"/>
      <c r="GR267" s="73"/>
      <c r="GS267" s="73"/>
      <c r="GT267" s="73"/>
      <c r="GU267" s="73"/>
      <c r="GV267" s="73"/>
      <c r="GW267" s="73"/>
    </row>
    <row r="268" spans="2:205" ht="12.75"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  <c r="GM268" s="73"/>
      <c r="GN268" s="73"/>
      <c r="GO268" s="73"/>
      <c r="GP268" s="73"/>
      <c r="GQ268" s="73"/>
      <c r="GR268" s="73"/>
      <c r="GS268" s="73"/>
      <c r="GT268" s="73"/>
      <c r="GU268" s="73"/>
      <c r="GV268" s="73"/>
      <c r="GW268" s="73"/>
    </row>
    <row r="269" spans="2:205" ht="12.75"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  <c r="GN269" s="73"/>
      <c r="GO269" s="73"/>
      <c r="GP269" s="73"/>
      <c r="GQ269" s="73"/>
      <c r="GR269" s="73"/>
      <c r="GS269" s="73"/>
      <c r="GT269" s="73"/>
      <c r="GU269" s="73"/>
      <c r="GV269" s="73"/>
      <c r="GW269" s="73"/>
    </row>
    <row r="270" spans="2:205" ht="12.75"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  <c r="GN270" s="73"/>
      <c r="GO270" s="73"/>
      <c r="GP270" s="73"/>
      <c r="GQ270" s="73"/>
      <c r="GR270" s="73"/>
      <c r="GS270" s="73"/>
      <c r="GT270" s="73"/>
      <c r="GU270" s="73"/>
      <c r="GV270" s="73"/>
      <c r="GW270" s="73"/>
    </row>
    <row r="271" spans="2:205" ht="12.75"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  <c r="GN271" s="73"/>
      <c r="GO271" s="73"/>
      <c r="GP271" s="73"/>
      <c r="GQ271" s="73"/>
      <c r="GR271" s="73"/>
      <c r="GS271" s="73"/>
      <c r="GT271" s="73"/>
      <c r="GU271" s="73"/>
      <c r="GV271" s="73"/>
      <c r="GW271" s="73"/>
    </row>
    <row r="272" spans="2:205" ht="12.75"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  <c r="GN272" s="73"/>
      <c r="GO272" s="73"/>
      <c r="GP272" s="73"/>
      <c r="GQ272" s="73"/>
      <c r="GR272" s="73"/>
      <c r="GS272" s="73"/>
      <c r="GT272" s="73"/>
      <c r="GU272" s="73"/>
      <c r="GV272" s="73"/>
      <c r="GW272" s="73"/>
    </row>
    <row r="273" spans="2:205" ht="12.75"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  <c r="GN273" s="73"/>
      <c r="GO273" s="73"/>
      <c r="GP273" s="73"/>
      <c r="GQ273" s="73"/>
      <c r="GR273" s="73"/>
      <c r="GS273" s="73"/>
      <c r="GT273" s="73"/>
      <c r="GU273" s="73"/>
      <c r="GV273" s="73"/>
      <c r="GW273" s="73"/>
    </row>
    <row r="274" spans="2:205" ht="12.75"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  <c r="GN274" s="73"/>
      <c r="GO274" s="73"/>
      <c r="GP274" s="73"/>
      <c r="GQ274" s="73"/>
      <c r="GR274" s="73"/>
      <c r="GS274" s="73"/>
      <c r="GT274" s="73"/>
      <c r="GU274" s="73"/>
      <c r="GV274" s="73"/>
      <c r="GW274" s="73"/>
    </row>
    <row r="275" spans="2:205" ht="12.75"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  <c r="GN275" s="73"/>
      <c r="GO275" s="73"/>
      <c r="GP275" s="73"/>
      <c r="GQ275" s="73"/>
      <c r="GR275" s="73"/>
      <c r="GS275" s="73"/>
      <c r="GT275" s="73"/>
      <c r="GU275" s="73"/>
      <c r="GV275" s="73"/>
      <c r="GW275" s="73"/>
    </row>
    <row r="276" spans="2:205" ht="12.75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  <c r="GN276" s="73"/>
      <c r="GO276" s="73"/>
      <c r="GP276" s="73"/>
      <c r="GQ276" s="73"/>
      <c r="GR276" s="73"/>
      <c r="GS276" s="73"/>
      <c r="GT276" s="73"/>
      <c r="GU276" s="73"/>
      <c r="GV276" s="73"/>
      <c r="GW276" s="73"/>
    </row>
    <row r="277" spans="2:205" ht="12.75"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  <c r="GN277" s="73"/>
      <c r="GO277" s="73"/>
      <c r="GP277" s="73"/>
      <c r="GQ277" s="73"/>
      <c r="GR277" s="73"/>
      <c r="GS277" s="73"/>
      <c r="GT277" s="73"/>
      <c r="GU277" s="73"/>
      <c r="GV277" s="73"/>
      <c r="GW277" s="73"/>
    </row>
    <row r="278" spans="2:205" ht="12.75"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  <c r="GN278" s="73"/>
      <c r="GO278" s="73"/>
      <c r="GP278" s="73"/>
      <c r="GQ278" s="73"/>
      <c r="GR278" s="73"/>
      <c r="GS278" s="73"/>
      <c r="GT278" s="73"/>
      <c r="GU278" s="73"/>
      <c r="GV278" s="73"/>
      <c r="GW278" s="73"/>
    </row>
    <row r="279" spans="2:205" ht="12.75"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  <c r="GN279" s="73"/>
      <c r="GO279" s="73"/>
      <c r="GP279" s="73"/>
      <c r="GQ279" s="73"/>
      <c r="GR279" s="73"/>
      <c r="GS279" s="73"/>
      <c r="GT279" s="73"/>
      <c r="GU279" s="73"/>
      <c r="GV279" s="73"/>
      <c r="GW279" s="73"/>
    </row>
    <row r="280" spans="2:205" ht="12.75"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  <c r="GN280" s="73"/>
      <c r="GO280" s="73"/>
      <c r="GP280" s="73"/>
      <c r="GQ280" s="73"/>
      <c r="GR280" s="73"/>
      <c r="GS280" s="73"/>
      <c r="GT280" s="73"/>
      <c r="GU280" s="73"/>
      <c r="GV280" s="73"/>
      <c r="GW280" s="73"/>
    </row>
    <row r="281" spans="2:205" ht="12.75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  <c r="GN281" s="73"/>
      <c r="GO281" s="73"/>
      <c r="GP281" s="73"/>
      <c r="GQ281" s="73"/>
      <c r="GR281" s="73"/>
      <c r="GS281" s="73"/>
      <c r="GT281" s="73"/>
      <c r="GU281" s="73"/>
      <c r="GV281" s="73"/>
      <c r="GW281" s="73"/>
    </row>
    <row r="282" spans="2:205" ht="12.75"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  <c r="GN282" s="73"/>
      <c r="GO282" s="73"/>
      <c r="GP282" s="73"/>
      <c r="GQ282" s="73"/>
      <c r="GR282" s="73"/>
      <c r="GS282" s="73"/>
      <c r="GT282" s="73"/>
      <c r="GU282" s="73"/>
      <c r="GV282" s="73"/>
      <c r="GW282" s="73"/>
    </row>
    <row r="283" spans="2:205" ht="12.75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  <c r="FZ283" s="73"/>
      <c r="GA283" s="73"/>
      <c r="GB283" s="73"/>
      <c r="GC283" s="73"/>
      <c r="GD283" s="73"/>
      <c r="GE283" s="73"/>
      <c r="GF283" s="73"/>
      <c r="GG283" s="73"/>
      <c r="GH283" s="73"/>
      <c r="GI283" s="73"/>
      <c r="GJ283" s="73"/>
      <c r="GK283" s="73"/>
      <c r="GL283" s="73"/>
      <c r="GM283" s="73"/>
      <c r="GN283" s="73"/>
      <c r="GO283" s="73"/>
      <c r="GP283" s="73"/>
      <c r="GQ283" s="73"/>
      <c r="GR283" s="73"/>
      <c r="GS283" s="73"/>
      <c r="GT283" s="73"/>
      <c r="GU283" s="73"/>
      <c r="GV283" s="73"/>
      <c r="GW283" s="73"/>
    </row>
    <row r="284" spans="2:205" ht="12.75"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  <c r="GN284" s="73"/>
      <c r="GO284" s="73"/>
      <c r="GP284" s="73"/>
      <c r="GQ284" s="73"/>
      <c r="GR284" s="73"/>
      <c r="GS284" s="73"/>
      <c r="GT284" s="73"/>
      <c r="GU284" s="73"/>
      <c r="GV284" s="73"/>
      <c r="GW284" s="73"/>
    </row>
    <row r="285" spans="2:205" ht="12.75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  <c r="GN285" s="73"/>
      <c r="GO285" s="73"/>
      <c r="GP285" s="73"/>
      <c r="GQ285" s="73"/>
      <c r="GR285" s="73"/>
      <c r="GS285" s="73"/>
      <c r="GT285" s="73"/>
      <c r="GU285" s="73"/>
      <c r="GV285" s="73"/>
      <c r="GW285" s="73"/>
    </row>
    <row r="286" spans="2:205" ht="12.75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  <c r="GN286" s="73"/>
      <c r="GO286" s="73"/>
      <c r="GP286" s="73"/>
      <c r="GQ286" s="73"/>
      <c r="GR286" s="73"/>
      <c r="GS286" s="73"/>
      <c r="GT286" s="73"/>
      <c r="GU286" s="73"/>
      <c r="GV286" s="73"/>
      <c r="GW286" s="73"/>
    </row>
    <row r="287" spans="2:205" ht="12.75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  <c r="GN287" s="73"/>
      <c r="GO287" s="73"/>
      <c r="GP287" s="73"/>
      <c r="GQ287" s="73"/>
      <c r="GR287" s="73"/>
      <c r="GS287" s="73"/>
      <c r="GT287" s="73"/>
      <c r="GU287" s="73"/>
      <c r="GV287" s="73"/>
      <c r="GW287" s="73"/>
    </row>
    <row r="288" spans="2:205" ht="12.75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  <c r="FZ288" s="73"/>
      <c r="GA288" s="73"/>
      <c r="GB288" s="73"/>
      <c r="GC288" s="73"/>
      <c r="GD288" s="73"/>
      <c r="GE288" s="73"/>
      <c r="GF288" s="73"/>
      <c r="GG288" s="73"/>
      <c r="GH288" s="73"/>
      <c r="GI288" s="73"/>
      <c r="GJ288" s="73"/>
      <c r="GK288" s="73"/>
      <c r="GL288" s="73"/>
      <c r="GM288" s="73"/>
      <c r="GN288" s="73"/>
      <c r="GO288" s="73"/>
      <c r="GP288" s="73"/>
      <c r="GQ288" s="73"/>
      <c r="GR288" s="73"/>
      <c r="GS288" s="73"/>
      <c r="GT288" s="73"/>
      <c r="GU288" s="73"/>
      <c r="GV288" s="73"/>
      <c r="GW288" s="73"/>
    </row>
    <row r="289" spans="2:205" ht="12.75"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  <c r="FZ289" s="73"/>
      <c r="GA289" s="73"/>
      <c r="GB289" s="73"/>
      <c r="GC289" s="73"/>
      <c r="GD289" s="73"/>
      <c r="GE289" s="73"/>
      <c r="GF289" s="73"/>
      <c r="GG289" s="73"/>
      <c r="GH289" s="73"/>
      <c r="GI289" s="73"/>
      <c r="GJ289" s="73"/>
      <c r="GK289" s="73"/>
      <c r="GL289" s="73"/>
      <c r="GM289" s="73"/>
      <c r="GN289" s="73"/>
      <c r="GO289" s="73"/>
      <c r="GP289" s="73"/>
      <c r="GQ289" s="73"/>
      <c r="GR289" s="73"/>
      <c r="GS289" s="73"/>
      <c r="GT289" s="73"/>
      <c r="GU289" s="73"/>
      <c r="GV289" s="73"/>
      <c r="GW289" s="73"/>
    </row>
    <row r="290" spans="2:205" ht="12.75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  <c r="FZ290" s="73"/>
      <c r="GA290" s="73"/>
      <c r="GB290" s="73"/>
      <c r="GC290" s="73"/>
      <c r="GD290" s="73"/>
      <c r="GE290" s="73"/>
      <c r="GF290" s="73"/>
      <c r="GG290" s="73"/>
      <c r="GH290" s="73"/>
      <c r="GI290" s="73"/>
      <c r="GJ290" s="73"/>
      <c r="GK290" s="73"/>
      <c r="GL290" s="73"/>
      <c r="GM290" s="73"/>
      <c r="GN290" s="73"/>
      <c r="GO290" s="73"/>
      <c r="GP290" s="73"/>
      <c r="GQ290" s="73"/>
      <c r="GR290" s="73"/>
      <c r="GS290" s="73"/>
      <c r="GT290" s="73"/>
      <c r="GU290" s="73"/>
      <c r="GV290" s="73"/>
      <c r="GW290" s="73"/>
    </row>
    <row r="291" spans="2:205" ht="12.75"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  <c r="FZ291" s="73"/>
      <c r="GA291" s="73"/>
      <c r="GB291" s="73"/>
      <c r="GC291" s="73"/>
      <c r="GD291" s="73"/>
      <c r="GE291" s="73"/>
      <c r="GF291" s="73"/>
      <c r="GG291" s="73"/>
      <c r="GH291" s="73"/>
      <c r="GI291" s="73"/>
      <c r="GJ291" s="73"/>
      <c r="GK291" s="73"/>
      <c r="GL291" s="73"/>
      <c r="GM291" s="73"/>
      <c r="GN291" s="73"/>
      <c r="GO291" s="73"/>
      <c r="GP291" s="73"/>
      <c r="GQ291" s="73"/>
      <c r="GR291" s="73"/>
      <c r="GS291" s="73"/>
      <c r="GT291" s="73"/>
      <c r="GU291" s="73"/>
      <c r="GV291" s="73"/>
      <c r="GW291" s="73"/>
    </row>
    <row r="292" spans="2:205" ht="12.75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  <c r="GN292" s="73"/>
      <c r="GO292" s="73"/>
      <c r="GP292" s="73"/>
      <c r="GQ292" s="73"/>
      <c r="GR292" s="73"/>
      <c r="GS292" s="73"/>
      <c r="GT292" s="73"/>
      <c r="GU292" s="73"/>
      <c r="GV292" s="73"/>
      <c r="GW292" s="73"/>
    </row>
    <row r="293" spans="2:205" ht="12.75"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  <c r="GC293" s="73"/>
      <c r="GD293" s="73"/>
      <c r="GE293" s="73"/>
      <c r="GF293" s="73"/>
      <c r="GG293" s="73"/>
      <c r="GH293" s="73"/>
      <c r="GI293" s="73"/>
      <c r="GJ293" s="73"/>
      <c r="GK293" s="73"/>
      <c r="GL293" s="73"/>
      <c r="GM293" s="73"/>
      <c r="GN293" s="73"/>
      <c r="GO293" s="73"/>
      <c r="GP293" s="73"/>
      <c r="GQ293" s="73"/>
      <c r="GR293" s="73"/>
      <c r="GS293" s="73"/>
      <c r="GT293" s="73"/>
      <c r="GU293" s="73"/>
      <c r="GV293" s="73"/>
      <c r="GW293" s="73"/>
    </row>
    <row r="294" spans="2:205" ht="12.75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  <c r="GN294" s="73"/>
      <c r="GO294" s="73"/>
      <c r="GP294" s="73"/>
      <c r="GQ294" s="73"/>
      <c r="GR294" s="73"/>
      <c r="GS294" s="73"/>
      <c r="GT294" s="73"/>
      <c r="GU294" s="73"/>
      <c r="GV294" s="73"/>
      <c r="GW294" s="73"/>
    </row>
    <row r="295" spans="2:205" ht="12.75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  <c r="GC295" s="73"/>
      <c r="GD295" s="73"/>
      <c r="GE295" s="73"/>
      <c r="GF295" s="73"/>
      <c r="GG295" s="73"/>
      <c r="GH295" s="73"/>
      <c r="GI295" s="73"/>
      <c r="GJ295" s="73"/>
      <c r="GK295" s="73"/>
      <c r="GL295" s="73"/>
      <c r="GM295" s="73"/>
      <c r="GN295" s="73"/>
      <c r="GO295" s="73"/>
      <c r="GP295" s="73"/>
      <c r="GQ295" s="73"/>
      <c r="GR295" s="73"/>
      <c r="GS295" s="73"/>
      <c r="GT295" s="73"/>
      <c r="GU295" s="73"/>
      <c r="GV295" s="73"/>
      <c r="GW295" s="73"/>
    </row>
    <row r="296" spans="2:205" ht="12.75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  <c r="GC296" s="73"/>
      <c r="GD296" s="73"/>
      <c r="GE296" s="73"/>
      <c r="GF296" s="73"/>
      <c r="GG296" s="73"/>
      <c r="GH296" s="73"/>
      <c r="GI296" s="73"/>
      <c r="GJ296" s="73"/>
      <c r="GK296" s="73"/>
      <c r="GL296" s="73"/>
      <c r="GM296" s="73"/>
      <c r="GN296" s="73"/>
      <c r="GO296" s="73"/>
      <c r="GP296" s="73"/>
      <c r="GQ296" s="73"/>
      <c r="GR296" s="73"/>
      <c r="GS296" s="73"/>
      <c r="GT296" s="73"/>
      <c r="GU296" s="73"/>
      <c r="GV296" s="73"/>
      <c r="GW296" s="73"/>
    </row>
    <row r="297" spans="2:205" ht="12.75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  <c r="GN297" s="73"/>
      <c r="GO297" s="73"/>
      <c r="GP297" s="73"/>
      <c r="GQ297" s="73"/>
      <c r="GR297" s="73"/>
      <c r="GS297" s="73"/>
      <c r="GT297" s="73"/>
      <c r="GU297" s="73"/>
      <c r="GV297" s="73"/>
      <c r="GW297" s="73"/>
    </row>
    <row r="298" spans="2:205" ht="12.75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  <c r="GN298" s="73"/>
      <c r="GO298" s="73"/>
      <c r="GP298" s="73"/>
      <c r="GQ298" s="73"/>
      <c r="GR298" s="73"/>
      <c r="GS298" s="73"/>
      <c r="GT298" s="73"/>
      <c r="GU298" s="73"/>
      <c r="GV298" s="73"/>
      <c r="GW298" s="73"/>
    </row>
    <row r="299" spans="2:205" ht="12.75"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  <c r="GN299" s="73"/>
      <c r="GO299" s="73"/>
      <c r="GP299" s="73"/>
      <c r="GQ299" s="73"/>
      <c r="GR299" s="73"/>
      <c r="GS299" s="73"/>
      <c r="GT299" s="73"/>
      <c r="GU299" s="73"/>
      <c r="GV299" s="73"/>
      <c r="GW299" s="73"/>
    </row>
    <row r="300" spans="2:205" ht="12.75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  <c r="GN300" s="73"/>
      <c r="GO300" s="73"/>
      <c r="GP300" s="73"/>
      <c r="GQ300" s="73"/>
      <c r="GR300" s="73"/>
      <c r="GS300" s="73"/>
      <c r="GT300" s="73"/>
      <c r="GU300" s="73"/>
      <c r="GV300" s="73"/>
      <c r="GW300" s="73"/>
    </row>
    <row r="301" spans="2:205" ht="12.75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  <c r="GN301" s="73"/>
      <c r="GO301" s="73"/>
      <c r="GP301" s="73"/>
      <c r="GQ301" s="73"/>
      <c r="GR301" s="73"/>
      <c r="GS301" s="73"/>
      <c r="GT301" s="73"/>
      <c r="GU301" s="73"/>
      <c r="GV301" s="73"/>
      <c r="GW301" s="73"/>
    </row>
    <row r="302" spans="2:205" ht="12.75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  <c r="FZ302" s="73"/>
      <c r="GA302" s="73"/>
      <c r="GB302" s="73"/>
      <c r="GC302" s="73"/>
      <c r="GD302" s="73"/>
      <c r="GE302" s="73"/>
      <c r="GF302" s="73"/>
      <c r="GG302" s="73"/>
      <c r="GH302" s="73"/>
      <c r="GI302" s="73"/>
      <c r="GJ302" s="73"/>
      <c r="GK302" s="73"/>
      <c r="GL302" s="73"/>
      <c r="GM302" s="73"/>
      <c r="GN302" s="73"/>
      <c r="GO302" s="73"/>
      <c r="GP302" s="73"/>
      <c r="GQ302" s="73"/>
      <c r="GR302" s="73"/>
      <c r="GS302" s="73"/>
      <c r="GT302" s="73"/>
      <c r="GU302" s="73"/>
      <c r="GV302" s="73"/>
      <c r="GW302" s="73"/>
    </row>
    <row r="303" spans="2:205" ht="12.75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  <c r="GN303" s="73"/>
      <c r="GO303" s="73"/>
      <c r="GP303" s="73"/>
      <c r="GQ303" s="73"/>
      <c r="GR303" s="73"/>
      <c r="GS303" s="73"/>
      <c r="GT303" s="73"/>
      <c r="GU303" s="73"/>
      <c r="GV303" s="73"/>
      <c r="GW303" s="73"/>
    </row>
    <row r="304" spans="2:205" ht="12.75"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  <c r="FZ304" s="73"/>
      <c r="GA304" s="73"/>
      <c r="GB304" s="73"/>
      <c r="GC304" s="73"/>
      <c r="GD304" s="73"/>
      <c r="GE304" s="73"/>
      <c r="GF304" s="73"/>
      <c r="GG304" s="73"/>
      <c r="GH304" s="73"/>
      <c r="GI304" s="73"/>
      <c r="GJ304" s="73"/>
      <c r="GK304" s="73"/>
      <c r="GL304" s="73"/>
      <c r="GM304" s="73"/>
      <c r="GN304" s="73"/>
      <c r="GO304" s="73"/>
      <c r="GP304" s="73"/>
      <c r="GQ304" s="73"/>
      <c r="GR304" s="73"/>
      <c r="GS304" s="73"/>
      <c r="GT304" s="73"/>
      <c r="GU304" s="73"/>
      <c r="GV304" s="73"/>
      <c r="GW304" s="73"/>
    </row>
    <row r="305" spans="2:205" ht="12.75"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  <c r="GN305" s="73"/>
      <c r="GO305" s="73"/>
      <c r="GP305" s="73"/>
      <c r="GQ305" s="73"/>
      <c r="GR305" s="73"/>
      <c r="GS305" s="73"/>
      <c r="GT305" s="73"/>
      <c r="GU305" s="73"/>
      <c r="GV305" s="73"/>
      <c r="GW305" s="73"/>
    </row>
    <row r="306" spans="2:205" ht="12.75"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  <c r="GN306" s="73"/>
      <c r="GO306" s="73"/>
      <c r="GP306" s="73"/>
      <c r="GQ306" s="73"/>
      <c r="GR306" s="73"/>
      <c r="GS306" s="73"/>
      <c r="GT306" s="73"/>
      <c r="GU306" s="73"/>
      <c r="GV306" s="73"/>
      <c r="GW306" s="73"/>
    </row>
    <row r="307" spans="2:205" ht="12.75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  <c r="FZ307" s="73"/>
      <c r="GA307" s="73"/>
      <c r="GB307" s="73"/>
      <c r="GC307" s="73"/>
      <c r="GD307" s="73"/>
      <c r="GE307" s="73"/>
      <c r="GF307" s="73"/>
      <c r="GG307" s="73"/>
      <c r="GH307" s="73"/>
      <c r="GI307" s="73"/>
      <c r="GJ307" s="73"/>
      <c r="GK307" s="73"/>
      <c r="GL307" s="73"/>
      <c r="GM307" s="73"/>
      <c r="GN307" s="73"/>
      <c r="GO307" s="73"/>
      <c r="GP307" s="73"/>
      <c r="GQ307" s="73"/>
      <c r="GR307" s="73"/>
      <c r="GS307" s="73"/>
      <c r="GT307" s="73"/>
      <c r="GU307" s="73"/>
      <c r="GV307" s="73"/>
      <c r="GW307" s="73"/>
    </row>
    <row r="308" spans="2:205" ht="12.75"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  <c r="FZ308" s="73"/>
      <c r="GA308" s="73"/>
      <c r="GB308" s="73"/>
      <c r="GC308" s="73"/>
      <c r="GD308" s="73"/>
      <c r="GE308" s="73"/>
      <c r="GF308" s="73"/>
      <c r="GG308" s="73"/>
      <c r="GH308" s="73"/>
      <c r="GI308" s="73"/>
      <c r="GJ308" s="73"/>
      <c r="GK308" s="73"/>
      <c r="GL308" s="73"/>
      <c r="GM308" s="73"/>
      <c r="GN308" s="73"/>
      <c r="GO308" s="73"/>
      <c r="GP308" s="73"/>
      <c r="GQ308" s="73"/>
      <c r="GR308" s="73"/>
      <c r="GS308" s="73"/>
      <c r="GT308" s="73"/>
      <c r="GU308" s="73"/>
      <c r="GV308" s="73"/>
      <c r="GW308" s="73"/>
    </row>
    <row r="309" spans="2:205" ht="12.75"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  <c r="GN309" s="73"/>
      <c r="GO309" s="73"/>
      <c r="GP309" s="73"/>
      <c r="GQ309" s="73"/>
      <c r="GR309" s="73"/>
      <c r="GS309" s="73"/>
      <c r="GT309" s="73"/>
      <c r="GU309" s="73"/>
      <c r="GV309" s="73"/>
      <c r="GW309" s="73"/>
    </row>
    <row r="310" spans="2:205" ht="12.75"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  <c r="GN310" s="73"/>
      <c r="GO310" s="73"/>
      <c r="GP310" s="73"/>
      <c r="GQ310" s="73"/>
      <c r="GR310" s="73"/>
      <c r="GS310" s="73"/>
      <c r="GT310" s="73"/>
      <c r="GU310" s="73"/>
      <c r="GV310" s="73"/>
      <c r="GW310" s="73"/>
    </row>
    <row r="311" spans="2:205" ht="12.75"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  <c r="GN311" s="73"/>
      <c r="GO311" s="73"/>
      <c r="GP311" s="73"/>
      <c r="GQ311" s="73"/>
      <c r="GR311" s="73"/>
      <c r="GS311" s="73"/>
      <c r="GT311" s="73"/>
      <c r="GU311" s="73"/>
      <c r="GV311" s="73"/>
      <c r="GW311" s="73"/>
    </row>
    <row r="312" spans="2:205" ht="12.75"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  <c r="GN312" s="73"/>
      <c r="GO312" s="73"/>
      <c r="GP312" s="73"/>
      <c r="GQ312" s="73"/>
      <c r="GR312" s="73"/>
      <c r="GS312" s="73"/>
      <c r="GT312" s="73"/>
      <c r="GU312" s="73"/>
      <c r="GV312" s="73"/>
      <c r="GW312" s="73"/>
    </row>
    <row r="313" spans="2:205" ht="12.75"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  <c r="GN313" s="73"/>
      <c r="GO313" s="73"/>
      <c r="GP313" s="73"/>
      <c r="GQ313" s="73"/>
      <c r="GR313" s="73"/>
      <c r="GS313" s="73"/>
      <c r="GT313" s="73"/>
      <c r="GU313" s="73"/>
      <c r="GV313" s="73"/>
      <c r="GW313" s="73"/>
    </row>
    <row r="314" spans="2:205" ht="12.75"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  <c r="FZ314" s="73"/>
      <c r="GA314" s="73"/>
      <c r="GB314" s="73"/>
      <c r="GC314" s="73"/>
      <c r="GD314" s="73"/>
      <c r="GE314" s="73"/>
      <c r="GF314" s="73"/>
      <c r="GG314" s="73"/>
      <c r="GH314" s="73"/>
      <c r="GI314" s="73"/>
      <c r="GJ314" s="73"/>
      <c r="GK314" s="73"/>
      <c r="GL314" s="73"/>
      <c r="GM314" s="73"/>
      <c r="GN314" s="73"/>
      <c r="GO314" s="73"/>
      <c r="GP314" s="73"/>
      <c r="GQ314" s="73"/>
      <c r="GR314" s="73"/>
      <c r="GS314" s="73"/>
      <c r="GT314" s="73"/>
      <c r="GU314" s="73"/>
      <c r="GV314" s="73"/>
      <c r="GW314" s="73"/>
    </row>
    <row r="315" spans="2:205" ht="12.75"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  <c r="FZ315" s="73"/>
      <c r="GA315" s="73"/>
      <c r="GB315" s="73"/>
      <c r="GC315" s="73"/>
      <c r="GD315" s="73"/>
      <c r="GE315" s="73"/>
      <c r="GF315" s="73"/>
      <c r="GG315" s="73"/>
      <c r="GH315" s="73"/>
      <c r="GI315" s="73"/>
      <c r="GJ315" s="73"/>
      <c r="GK315" s="73"/>
      <c r="GL315" s="73"/>
      <c r="GM315" s="73"/>
      <c r="GN315" s="73"/>
      <c r="GO315" s="73"/>
      <c r="GP315" s="73"/>
      <c r="GQ315" s="73"/>
      <c r="GR315" s="73"/>
      <c r="GS315" s="73"/>
      <c r="GT315" s="73"/>
      <c r="GU315" s="73"/>
      <c r="GV315" s="73"/>
      <c r="GW315" s="73"/>
    </row>
    <row r="316" spans="2:205" ht="12.75"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  <c r="GN316" s="73"/>
      <c r="GO316" s="73"/>
      <c r="GP316" s="73"/>
      <c r="GQ316" s="73"/>
      <c r="GR316" s="73"/>
      <c r="GS316" s="73"/>
      <c r="GT316" s="73"/>
      <c r="GU316" s="73"/>
      <c r="GV316" s="73"/>
      <c r="GW316" s="73"/>
    </row>
    <row r="317" spans="2:205" ht="12.75"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  <c r="FZ317" s="73"/>
      <c r="GA317" s="73"/>
      <c r="GB317" s="73"/>
      <c r="GC317" s="73"/>
      <c r="GD317" s="73"/>
      <c r="GE317" s="73"/>
      <c r="GF317" s="73"/>
      <c r="GG317" s="73"/>
      <c r="GH317" s="73"/>
      <c r="GI317" s="73"/>
      <c r="GJ317" s="73"/>
      <c r="GK317" s="73"/>
      <c r="GL317" s="73"/>
      <c r="GM317" s="73"/>
      <c r="GN317" s="73"/>
      <c r="GO317" s="73"/>
      <c r="GP317" s="73"/>
      <c r="GQ317" s="73"/>
      <c r="GR317" s="73"/>
      <c r="GS317" s="73"/>
      <c r="GT317" s="73"/>
      <c r="GU317" s="73"/>
      <c r="GV317" s="73"/>
      <c r="GW317" s="73"/>
    </row>
    <row r="318" spans="2:205" ht="12.75"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  <c r="FZ318" s="73"/>
      <c r="GA318" s="73"/>
      <c r="GB318" s="73"/>
      <c r="GC318" s="73"/>
      <c r="GD318" s="73"/>
      <c r="GE318" s="73"/>
      <c r="GF318" s="73"/>
      <c r="GG318" s="73"/>
      <c r="GH318" s="73"/>
      <c r="GI318" s="73"/>
      <c r="GJ318" s="73"/>
      <c r="GK318" s="73"/>
      <c r="GL318" s="73"/>
      <c r="GM318" s="73"/>
      <c r="GN318" s="73"/>
      <c r="GO318" s="73"/>
      <c r="GP318" s="73"/>
      <c r="GQ318" s="73"/>
      <c r="GR318" s="73"/>
      <c r="GS318" s="73"/>
      <c r="GT318" s="73"/>
      <c r="GU318" s="73"/>
      <c r="GV318" s="73"/>
      <c r="GW318" s="73"/>
    </row>
    <row r="319" spans="2:205" ht="12.75"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  <c r="FZ319" s="73"/>
      <c r="GA319" s="73"/>
      <c r="GB319" s="73"/>
      <c r="GC319" s="73"/>
      <c r="GD319" s="73"/>
      <c r="GE319" s="73"/>
      <c r="GF319" s="73"/>
      <c r="GG319" s="73"/>
      <c r="GH319" s="73"/>
      <c r="GI319" s="73"/>
      <c r="GJ319" s="73"/>
      <c r="GK319" s="73"/>
      <c r="GL319" s="73"/>
      <c r="GM319" s="73"/>
      <c r="GN319" s="73"/>
      <c r="GO319" s="73"/>
      <c r="GP319" s="73"/>
      <c r="GQ319" s="73"/>
      <c r="GR319" s="73"/>
      <c r="GS319" s="73"/>
      <c r="GT319" s="73"/>
      <c r="GU319" s="73"/>
      <c r="GV319" s="73"/>
      <c r="GW319" s="73"/>
    </row>
    <row r="320" spans="2:205" ht="12.75"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  <c r="FZ320" s="73"/>
      <c r="GA320" s="73"/>
      <c r="GB320" s="73"/>
      <c r="GC320" s="73"/>
      <c r="GD320" s="73"/>
      <c r="GE320" s="73"/>
      <c r="GF320" s="73"/>
      <c r="GG320" s="73"/>
      <c r="GH320" s="73"/>
      <c r="GI320" s="73"/>
      <c r="GJ320" s="73"/>
      <c r="GK320" s="73"/>
      <c r="GL320" s="73"/>
      <c r="GM320" s="73"/>
      <c r="GN320" s="73"/>
      <c r="GO320" s="73"/>
      <c r="GP320" s="73"/>
      <c r="GQ320" s="73"/>
      <c r="GR320" s="73"/>
      <c r="GS320" s="73"/>
      <c r="GT320" s="73"/>
      <c r="GU320" s="73"/>
      <c r="GV320" s="73"/>
      <c r="GW320" s="73"/>
    </row>
    <row r="321" spans="2:205" ht="12.75"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  <c r="GE321" s="73"/>
      <c r="GF321" s="73"/>
      <c r="GG321" s="73"/>
      <c r="GH321" s="73"/>
      <c r="GI321" s="73"/>
      <c r="GJ321" s="73"/>
      <c r="GK321" s="73"/>
      <c r="GL321" s="73"/>
      <c r="GM321" s="73"/>
      <c r="GN321" s="73"/>
      <c r="GO321" s="73"/>
      <c r="GP321" s="73"/>
      <c r="GQ321" s="73"/>
      <c r="GR321" s="73"/>
      <c r="GS321" s="73"/>
      <c r="GT321" s="73"/>
      <c r="GU321" s="73"/>
      <c r="GV321" s="73"/>
      <c r="GW321" s="73"/>
    </row>
    <row r="322" spans="2:205" ht="12.75"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  <c r="GN322" s="73"/>
      <c r="GO322" s="73"/>
      <c r="GP322" s="73"/>
      <c r="GQ322" s="73"/>
      <c r="GR322" s="73"/>
      <c r="GS322" s="73"/>
      <c r="GT322" s="73"/>
      <c r="GU322" s="73"/>
      <c r="GV322" s="73"/>
      <c r="GW322" s="73"/>
    </row>
    <row r="323" spans="2:205" ht="12.75"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  <c r="GN323" s="73"/>
      <c r="GO323" s="73"/>
      <c r="GP323" s="73"/>
      <c r="GQ323" s="73"/>
      <c r="GR323" s="73"/>
      <c r="GS323" s="73"/>
      <c r="GT323" s="73"/>
      <c r="GU323" s="73"/>
      <c r="GV323" s="73"/>
      <c r="GW323" s="73"/>
    </row>
    <row r="324" spans="2:205" ht="12.75"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  <c r="GN324" s="73"/>
      <c r="GO324" s="73"/>
      <c r="GP324" s="73"/>
      <c r="GQ324" s="73"/>
      <c r="GR324" s="73"/>
      <c r="GS324" s="73"/>
      <c r="GT324" s="73"/>
      <c r="GU324" s="73"/>
      <c r="GV324" s="73"/>
      <c r="GW324" s="73"/>
    </row>
    <row r="325" spans="2:205" ht="12.75"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  <c r="FZ325" s="73"/>
      <c r="GA325" s="73"/>
      <c r="GB325" s="73"/>
      <c r="GC325" s="73"/>
      <c r="GD325" s="73"/>
      <c r="GE325" s="73"/>
      <c r="GF325" s="73"/>
      <c r="GG325" s="73"/>
      <c r="GH325" s="73"/>
      <c r="GI325" s="73"/>
      <c r="GJ325" s="73"/>
      <c r="GK325" s="73"/>
      <c r="GL325" s="73"/>
      <c r="GM325" s="73"/>
      <c r="GN325" s="73"/>
      <c r="GO325" s="73"/>
      <c r="GP325" s="73"/>
      <c r="GQ325" s="73"/>
      <c r="GR325" s="73"/>
      <c r="GS325" s="73"/>
      <c r="GT325" s="73"/>
      <c r="GU325" s="73"/>
      <c r="GV325" s="73"/>
      <c r="GW325" s="73"/>
    </row>
    <row r="326" spans="2:205" ht="12.75"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  <c r="GN326" s="73"/>
      <c r="GO326" s="73"/>
      <c r="GP326" s="73"/>
      <c r="GQ326" s="73"/>
      <c r="GR326" s="73"/>
      <c r="GS326" s="73"/>
      <c r="GT326" s="73"/>
      <c r="GU326" s="73"/>
      <c r="GV326" s="73"/>
      <c r="GW326" s="73"/>
    </row>
    <row r="327" spans="2:205" ht="12.75"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  <c r="GN327" s="73"/>
      <c r="GO327" s="73"/>
      <c r="GP327" s="73"/>
      <c r="GQ327" s="73"/>
      <c r="GR327" s="73"/>
      <c r="GS327" s="73"/>
      <c r="GT327" s="73"/>
      <c r="GU327" s="73"/>
      <c r="GV327" s="73"/>
      <c r="GW327" s="73"/>
    </row>
    <row r="328" spans="2:205" ht="12.75"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  <c r="FZ328" s="73"/>
      <c r="GA328" s="73"/>
      <c r="GB328" s="73"/>
      <c r="GC328" s="73"/>
      <c r="GD328" s="73"/>
      <c r="GE328" s="73"/>
      <c r="GF328" s="73"/>
      <c r="GG328" s="73"/>
      <c r="GH328" s="73"/>
      <c r="GI328" s="73"/>
      <c r="GJ328" s="73"/>
      <c r="GK328" s="73"/>
      <c r="GL328" s="73"/>
      <c r="GM328" s="73"/>
      <c r="GN328" s="73"/>
      <c r="GO328" s="73"/>
      <c r="GP328" s="73"/>
      <c r="GQ328" s="73"/>
      <c r="GR328" s="73"/>
      <c r="GS328" s="73"/>
      <c r="GT328" s="73"/>
      <c r="GU328" s="73"/>
      <c r="GV328" s="73"/>
      <c r="GW328" s="73"/>
    </row>
    <row r="329" spans="2:205" ht="12.75"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  <c r="FZ329" s="73"/>
      <c r="GA329" s="73"/>
      <c r="GB329" s="73"/>
      <c r="GC329" s="73"/>
      <c r="GD329" s="73"/>
      <c r="GE329" s="73"/>
      <c r="GF329" s="73"/>
      <c r="GG329" s="73"/>
      <c r="GH329" s="73"/>
      <c r="GI329" s="73"/>
      <c r="GJ329" s="73"/>
      <c r="GK329" s="73"/>
      <c r="GL329" s="73"/>
      <c r="GM329" s="73"/>
      <c r="GN329" s="73"/>
      <c r="GO329" s="73"/>
      <c r="GP329" s="73"/>
      <c r="GQ329" s="73"/>
      <c r="GR329" s="73"/>
      <c r="GS329" s="73"/>
      <c r="GT329" s="73"/>
      <c r="GU329" s="73"/>
      <c r="GV329" s="73"/>
      <c r="GW329" s="73"/>
    </row>
    <row r="330" spans="2:205" ht="12.75"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  <c r="FZ330" s="73"/>
      <c r="GA330" s="73"/>
      <c r="GB330" s="73"/>
      <c r="GC330" s="73"/>
      <c r="GD330" s="73"/>
      <c r="GE330" s="73"/>
      <c r="GF330" s="73"/>
      <c r="GG330" s="73"/>
      <c r="GH330" s="73"/>
      <c r="GI330" s="73"/>
      <c r="GJ330" s="73"/>
      <c r="GK330" s="73"/>
      <c r="GL330" s="73"/>
      <c r="GM330" s="73"/>
      <c r="GN330" s="73"/>
      <c r="GO330" s="73"/>
      <c r="GP330" s="73"/>
      <c r="GQ330" s="73"/>
      <c r="GR330" s="73"/>
      <c r="GS330" s="73"/>
      <c r="GT330" s="73"/>
      <c r="GU330" s="73"/>
      <c r="GV330" s="73"/>
      <c r="GW330" s="73"/>
    </row>
    <row r="331" spans="2:205" ht="12.75"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  <c r="FZ331" s="73"/>
      <c r="GA331" s="73"/>
      <c r="GB331" s="73"/>
      <c r="GC331" s="73"/>
      <c r="GD331" s="73"/>
      <c r="GE331" s="73"/>
      <c r="GF331" s="73"/>
      <c r="GG331" s="73"/>
      <c r="GH331" s="73"/>
      <c r="GI331" s="73"/>
      <c r="GJ331" s="73"/>
      <c r="GK331" s="73"/>
      <c r="GL331" s="73"/>
      <c r="GM331" s="73"/>
      <c r="GN331" s="73"/>
      <c r="GO331" s="73"/>
      <c r="GP331" s="73"/>
      <c r="GQ331" s="73"/>
      <c r="GR331" s="73"/>
      <c r="GS331" s="73"/>
      <c r="GT331" s="73"/>
      <c r="GU331" s="73"/>
      <c r="GV331" s="73"/>
      <c r="GW331" s="73"/>
    </row>
    <row r="332" spans="2:205" ht="12.75"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  <c r="FZ332" s="73"/>
      <c r="GA332" s="73"/>
      <c r="GB332" s="73"/>
      <c r="GC332" s="73"/>
      <c r="GD332" s="73"/>
      <c r="GE332" s="73"/>
      <c r="GF332" s="73"/>
      <c r="GG332" s="73"/>
      <c r="GH332" s="73"/>
      <c r="GI332" s="73"/>
      <c r="GJ332" s="73"/>
      <c r="GK332" s="73"/>
      <c r="GL332" s="73"/>
      <c r="GM332" s="73"/>
      <c r="GN332" s="73"/>
      <c r="GO332" s="73"/>
      <c r="GP332" s="73"/>
      <c r="GQ332" s="73"/>
      <c r="GR332" s="73"/>
      <c r="GS332" s="73"/>
      <c r="GT332" s="73"/>
      <c r="GU332" s="73"/>
      <c r="GV332" s="73"/>
      <c r="GW332" s="73"/>
    </row>
    <row r="333" spans="2:205" ht="12.75"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  <c r="FZ333" s="73"/>
      <c r="GA333" s="73"/>
      <c r="GB333" s="73"/>
      <c r="GC333" s="73"/>
      <c r="GD333" s="73"/>
      <c r="GE333" s="73"/>
      <c r="GF333" s="73"/>
      <c r="GG333" s="73"/>
      <c r="GH333" s="73"/>
      <c r="GI333" s="73"/>
      <c r="GJ333" s="73"/>
      <c r="GK333" s="73"/>
      <c r="GL333" s="73"/>
      <c r="GM333" s="73"/>
      <c r="GN333" s="73"/>
      <c r="GO333" s="73"/>
      <c r="GP333" s="73"/>
      <c r="GQ333" s="73"/>
      <c r="GR333" s="73"/>
      <c r="GS333" s="73"/>
      <c r="GT333" s="73"/>
      <c r="GU333" s="73"/>
      <c r="GV333" s="73"/>
      <c r="GW333" s="73"/>
    </row>
    <row r="334" spans="2:205" ht="12.75"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  <c r="GN334" s="73"/>
      <c r="GO334" s="73"/>
      <c r="GP334" s="73"/>
      <c r="GQ334" s="73"/>
      <c r="GR334" s="73"/>
      <c r="GS334" s="73"/>
      <c r="GT334" s="73"/>
      <c r="GU334" s="73"/>
      <c r="GV334" s="73"/>
      <c r="GW334" s="73"/>
    </row>
    <row r="335" spans="2:205" ht="12.75"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  <c r="FZ335" s="73"/>
      <c r="GA335" s="73"/>
      <c r="GB335" s="73"/>
      <c r="GC335" s="73"/>
      <c r="GD335" s="73"/>
      <c r="GE335" s="73"/>
      <c r="GF335" s="73"/>
      <c r="GG335" s="73"/>
      <c r="GH335" s="73"/>
      <c r="GI335" s="73"/>
      <c r="GJ335" s="73"/>
      <c r="GK335" s="73"/>
      <c r="GL335" s="73"/>
      <c r="GM335" s="73"/>
      <c r="GN335" s="73"/>
      <c r="GO335" s="73"/>
      <c r="GP335" s="73"/>
      <c r="GQ335" s="73"/>
      <c r="GR335" s="73"/>
      <c r="GS335" s="73"/>
      <c r="GT335" s="73"/>
      <c r="GU335" s="73"/>
      <c r="GV335" s="73"/>
      <c r="GW335" s="73"/>
    </row>
    <row r="336" spans="2:205" ht="12.75"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  <c r="GN336" s="73"/>
      <c r="GO336" s="73"/>
      <c r="GP336" s="73"/>
      <c r="GQ336" s="73"/>
      <c r="GR336" s="73"/>
      <c r="GS336" s="73"/>
      <c r="GT336" s="73"/>
      <c r="GU336" s="73"/>
      <c r="GV336" s="73"/>
      <c r="GW336" s="73"/>
    </row>
    <row r="337" spans="2:205" ht="12.75"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  <c r="FZ337" s="73"/>
      <c r="GA337" s="73"/>
      <c r="GB337" s="73"/>
      <c r="GC337" s="73"/>
      <c r="GD337" s="73"/>
      <c r="GE337" s="73"/>
      <c r="GF337" s="73"/>
      <c r="GG337" s="73"/>
      <c r="GH337" s="73"/>
      <c r="GI337" s="73"/>
      <c r="GJ337" s="73"/>
      <c r="GK337" s="73"/>
      <c r="GL337" s="73"/>
      <c r="GM337" s="73"/>
      <c r="GN337" s="73"/>
      <c r="GO337" s="73"/>
      <c r="GP337" s="73"/>
      <c r="GQ337" s="73"/>
      <c r="GR337" s="73"/>
      <c r="GS337" s="73"/>
      <c r="GT337" s="73"/>
      <c r="GU337" s="73"/>
      <c r="GV337" s="73"/>
      <c r="GW337" s="73"/>
    </row>
    <row r="338" spans="2:205" ht="12.75"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  <c r="GN338" s="73"/>
      <c r="GO338" s="73"/>
      <c r="GP338" s="73"/>
      <c r="GQ338" s="73"/>
      <c r="GR338" s="73"/>
      <c r="GS338" s="73"/>
      <c r="GT338" s="73"/>
      <c r="GU338" s="73"/>
      <c r="GV338" s="73"/>
      <c r="GW338" s="73"/>
    </row>
    <row r="339" spans="2:205" ht="12.75"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  <c r="GN339" s="73"/>
      <c r="GO339" s="73"/>
      <c r="GP339" s="73"/>
      <c r="GQ339" s="73"/>
      <c r="GR339" s="73"/>
      <c r="GS339" s="73"/>
      <c r="GT339" s="73"/>
      <c r="GU339" s="73"/>
      <c r="GV339" s="73"/>
      <c r="GW339" s="73"/>
    </row>
    <row r="340" spans="2:205" ht="12.75"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  <c r="FZ340" s="73"/>
      <c r="GA340" s="73"/>
      <c r="GB340" s="73"/>
      <c r="GC340" s="73"/>
      <c r="GD340" s="73"/>
      <c r="GE340" s="73"/>
      <c r="GF340" s="73"/>
      <c r="GG340" s="73"/>
      <c r="GH340" s="73"/>
      <c r="GI340" s="73"/>
      <c r="GJ340" s="73"/>
      <c r="GK340" s="73"/>
      <c r="GL340" s="73"/>
      <c r="GM340" s="73"/>
      <c r="GN340" s="73"/>
      <c r="GO340" s="73"/>
      <c r="GP340" s="73"/>
      <c r="GQ340" s="73"/>
      <c r="GR340" s="73"/>
      <c r="GS340" s="73"/>
      <c r="GT340" s="73"/>
      <c r="GU340" s="73"/>
      <c r="GV340" s="73"/>
      <c r="GW340" s="73"/>
    </row>
    <row r="341" spans="2:205" ht="12.75"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  <c r="FZ341" s="73"/>
      <c r="GA341" s="73"/>
      <c r="GB341" s="73"/>
      <c r="GC341" s="73"/>
      <c r="GD341" s="73"/>
      <c r="GE341" s="73"/>
      <c r="GF341" s="73"/>
      <c r="GG341" s="73"/>
      <c r="GH341" s="73"/>
      <c r="GI341" s="73"/>
      <c r="GJ341" s="73"/>
      <c r="GK341" s="73"/>
      <c r="GL341" s="73"/>
      <c r="GM341" s="73"/>
      <c r="GN341" s="73"/>
      <c r="GO341" s="73"/>
      <c r="GP341" s="73"/>
      <c r="GQ341" s="73"/>
      <c r="GR341" s="73"/>
      <c r="GS341" s="73"/>
      <c r="GT341" s="73"/>
      <c r="GU341" s="73"/>
      <c r="GV341" s="73"/>
      <c r="GW341" s="73"/>
    </row>
    <row r="342" spans="2:205" ht="12.75"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  <c r="FZ342" s="73"/>
      <c r="GA342" s="73"/>
      <c r="GB342" s="73"/>
      <c r="GC342" s="73"/>
      <c r="GD342" s="73"/>
      <c r="GE342" s="73"/>
      <c r="GF342" s="73"/>
      <c r="GG342" s="73"/>
      <c r="GH342" s="73"/>
      <c r="GI342" s="73"/>
      <c r="GJ342" s="73"/>
      <c r="GK342" s="73"/>
      <c r="GL342" s="73"/>
      <c r="GM342" s="73"/>
      <c r="GN342" s="73"/>
      <c r="GO342" s="73"/>
      <c r="GP342" s="73"/>
      <c r="GQ342" s="73"/>
      <c r="GR342" s="73"/>
      <c r="GS342" s="73"/>
      <c r="GT342" s="73"/>
      <c r="GU342" s="73"/>
      <c r="GV342" s="73"/>
      <c r="GW342" s="73"/>
    </row>
    <row r="343" spans="2:205" ht="12.75"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  <c r="FZ343" s="73"/>
      <c r="GA343" s="73"/>
      <c r="GB343" s="73"/>
      <c r="GC343" s="73"/>
      <c r="GD343" s="73"/>
      <c r="GE343" s="73"/>
      <c r="GF343" s="73"/>
      <c r="GG343" s="73"/>
      <c r="GH343" s="73"/>
      <c r="GI343" s="73"/>
      <c r="GJ343" s="73"/>
      <c r="GK343" s="73"/>
      <c r="GL343" s="73"/>
      <c r="GM343" s="73"/>
      <c r="GN343" s="73"/>
      <c r="GO343" s="73"/>
      <c r="GP343" s="73"/>
      <c r="GQ343" s="73"/>
      <c r="GR343" s="73"/>
      <c r="GS343" s="73"/>
      <c r="GT343" s="73"/>
      <c r="GU343" s="73"/>
      <c r="GV343" s="73"/>
      <c r="GW343" s="73"/>
    </row>
    <row r="344" spans="2:205" ht="12.75"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  <c r="FY344" s="73"/>
      <c r="FZ344" s="73"/>
      <c r="GA344" s="73"/>
      <c r="GB344" s="73"/>
      <c r="GC344" s="73"/>
      <c r="GD344" s="73"/>
      <c r="GE344" s="73"/>
      <c r="GF344" s="73"/>
      <c r="GG344" s="73"/>
      <c r="GH344" s="73"/>
      <c r="GI344" s="73"/>
      <c r="GJ344" s="73"/>
      <c r="GK344" s="73"/>
      <c r="GL344" s="73"/>
      <c r="GM344" s="73"/>
      <c r="GN344" s="73"/>
      <c r="GO344" s="73"/>
      <c r="GP344" s="73"/>
      <c r="GQ344" s="73"/>
      <c r="GR344" s="73"/>
      <c r="GS344" s="73"/>
      <c r="GT344" s="73"/>
      <c r="GU344" s="73"/>
      <c r="GV344" s="73"/>
      <c r="GW344" s="73"/>
    </row>
    <row r="345" spans="2:205" ht="12.75"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  <c r="BD345" s="73"/>
      <c r="BE345" s="73"/>
      <c r="BF345" s="73"/>
      <c r="BG345" s="73"/>
      <c r="BH345" s="73"/>
      <c r="BI345" s="73"/>
      <c r="BJ345" s="73"/>
      <c r="BK345" s="73"/>
      <c r="BL345" s="73"/>
      <c r="BM345" s="73"/>
      <c r="BN345" s="73"/>
      <c r="BO345" s="73"/>
      <c r="BP345" s="73"/>
      <c r="BQ345" s="73"/>
      <c r="BR345" s="73"/>
      <c r="BS345" s="73"/>
      <c r="BT345" s="73"/>
      <c r="BU345" s="73"/>
      <c r="BV345" s="73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  <c r="FS345" s="73"/>
      <c r="FT345" s="73"/>
      <c r="FU345" s="73"/>
      <c r="FV345" s="73"/>
      <c r="FW345" s="73"/>
      <c r="FX345" s="73"/>
      <c r="FY345" s="73"/>
      <c r="FZ345" s="73"/>
      <c r="GA345" s="73"/>
      <c r="GB345" s="73"/>
      <c r="GC345" s="73"/>
      <c r="GD345" s="73"/>
      <c r="GE345" s="73"/>
      <c r="GF345" s="73"/>
      <c r="GG345" s="73"/>
      <c r="GH345" s="73"/>
      <c r="GI345" s="73"/>
      <c r="GJ345" s="73"/>
      <c r="GK345" s="73"/>
      <c r="GL345" s="73"/>
      <c r="GM345" s="73"/>
      <c r="GN345" s="73"/>
      <c r="GO345" s="73"/>
      <c r="GP345" s="73"/>
      <c r="GQ345" s="73"/>
      <c r="GR345" s="73"/>
      <c r="GS345" s="73"/>
      <c r="GT345" s="73"/>
      <c r="GU345" s="73"/>
      <c r="GV345" s="73"/>
      <c r="GW345" s="73"/>
    </row>
    <row r="346" spans="2:205" ht="12.75"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3"/>
      <c r="BL346" s="73"/>
      <c r="BM346" s="73"/>
      <c r="BN346" s="73"/>
      <c r="BO346" s="73"/>
      <c r="BP346" s="73"/>
      <c r="BQ346" s="73"/>
      <c r="BR346" s="73"/>
      <c r="BS346" s="73"/>
      <c r="BT346" s="73"/>
      <c r="BU346" s="73"/>
      <c r="BV346" s="73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  <c r="FS346" s="73"/>
      <c r="FT346" s="73"/>
      <c r="FU346" s="73"/>
      <c r="FV346" s="73"/>
      <c r="FW346" s="73"/>
      <c r="FX346" s="73"/>
      <c r="FY346" s="73"/>
      <c r="FZ346" s="73"/>
      <c r="GA346" s="73"/>
      <c r="GB346" s="73"/>
      <c r="GC346" s="73"/>
      <c r="GD346" s="73"/>
      <c r="GE346" s="73"/>
      <c r="GF346" s="73"/>
      <c r="GG346" s="73"/>
      <c r="GH346" s="73"/>
      <c r="GI346" s="73"/>
      <c r="GJ346" s="73"/>
      <c r="GK346" s="73"/>
      <c r="GL346" s="73"/>
      <c r="GM346" s="73"/>
      <c r="GN346" s="73"/>
      <c r="GO346" s="73"/>
      <c r="GP346" s="73"/>
      <c r="GQ346" s="73"/>
      <c r="GR346" s="73"/>
      <c r="GS346" s="73"/>
      <c r="GT346" s="73"/>
      <c r="GU346" s="73"/>
      <c r="GV346" s="73"/>
      <c r="GW346" s="73"/>
    </row>
    <row r="347" spans="2:205" ht="12.75"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  <c r="BD347" s="73"/>
      <c r="BE347" s="73"/>
      <c r="BF347" s="73"/>
      <c r="BG347" s="73"/>
      <c r="BH347" s="73"/>
      <c r="BI347" s="73"/>
      <c r="BJ347" s="73"/>
      <c r="BK347" s="73"/>
      <c r="BL347" s="73"/>
      <c r="BM347" s="73"/>
      <c r="BN347" s="73"/>
      <c r="BO347" s="73"/>
      <c r="BP347" s="73"/>
      <c r="BQ347" s="73"/>
      <c r="BR347" s="73"/>
      <c r="BS347" s="73"/>
      <c r="BT347" s="73"/>
      <c r="BU347" s="73"/>
      <c r="BV347" s="73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  <c r="FS347" s="73"/>
      <c r="FT347" s="73"/>
      <c r="FU347" s="73"/>
      <c r="FV347" s="73"/>
      <c r="FW347" s="73"/>
      <c r="FX347" s="73"/>
      <c r="FY347" s="73"/>
      <c r="FZ347" s="73"/>
      <c r="GA347" s="73"/>
      <c r="GB347" s="73"/>
      <c r="GC347" s="73"/>
      <c r="GD347" s="73"/>
      <c r="GE347" s="73"/>
      <c r="GF347" s="73"/>
      <c r="GG347" s="73"/>
      <c r="GH347" s="73"/>
      <c r="GI347" s="73"/>
      <c r="GJ347" s="73"/>
      <c r="GK347" s="73"/>
      <c r="GL347" s="73"/>
      <c r="GM347" s="73"/>
      <c r="GN347" s="73"/>
      <c r="GO347" s="73"/>
      <c r="GP347" s="73"/>
      <c r="GQ347" s="73"/>
      <c r="GR347" s="73"/>
      <c r="GS347" s="73"/>
      <c r="GT347" s="73"/>
      <c r="GU347" s="73"/>
      <c r="GV347" s="73"/>
      <c r="GW347" s="73"/>
    </row>
    <row r="348" spans="2:205" ht="12.75"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  <c r="BD348" s="73"/>
      <c r="BE348" s="73"/>
      <c r="BF348" s="73"/>
      <c r="BG348" s="73"/>
      <c r="BH348" s="73"/>
      <c r="BI348" s="73"/>
      <c r="BJ348" s="73"/>
      <c r="BK348" s="73"/>
      <c r="BL348" s="73"/>
      <c r="BM348" s="73"/>
      <c r="BN348" s="73"/>
      <c r="BO348" s="73"/>
      <c r="BP348" s="73"/>
      <c r="BQ348" s="73"/>
      <c r="BR348" s="73"/>
      <c r="BS348" s="73"/>
      <c r="BT348" s="73"/>
      <c r="BU348" s="73"/>
      <c r="BV348" s="73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  <c r="FS348" s="73"/>
      <c r="FT348" s="73"/>
      <c r="FU348" s="73"/>
      <c r="FV348" s="73"/>
      <c r="FW348" s="73"/>
      <c r="FX348" s="73"/>
      <c r="FY348" s="73"/>
      <c r="FZ348" s="73"/>
      <c r="GA348" s="73"/>
      <c r="GB348" s="73"/>
      <c r="GC348" s="73"/>
      <c r="GD348" s="73"/>
      <c r="GE348" s="73"/>
      <c r="GF348" s="73"/>
      <c r="GG348" s="73"/>
      <c r="GH348" s="73"/>
      <c r="GI348" s="73"/>
      <c r="GJ348" s="73"/>
      <c r="GK348" s="73"/>
      <c r="GL348" s="73"/>
      <c r="GM348" s="73"/>
      <c r="GN348" s="73"/>
      <c r="GO348" s="73"/>
      <c r="GP348" s="73"/>
      <c r="GQ348" s="73"/>
      <c r="GR348" s="73"/>
      <c r="GS348" s="73"/>
      <c r="GT348" s="73"/>
      <c r="GU348" s="73"/>
      <c r="GV348" s="73"/>
      <c r="GW348" s="73"/>
    </row>
    <row r="349" spans="2:205" ht="12.75"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  <c r="BD349" s="73"/>
      <c r="BE349" s="73"/>
      <c r="BF349" s="73"/>
      <c r="BG349" s="73"/>
      <c r="BH349" s="73"/>
      <c r="BI349" s="73"/>
      <c r="BJ349" s="73"/>
      <c r="BK349" s="73"/>
      <c r="BL349" s="73"/>
      <c r="BM349" s="73"/>
      <c r="BN349" s="73"/>
      <c r="BO349" s="73"/>
      <c r="BP349" s="73"/>
      <c r="BQ349" s="73"/>
      <c r="BR349" s="73"/>
      <c r="BS349" s="73"/>
      <c r="BT349" s="73"/>
      <c r="BU349" s="73"/>
      <c r="BV349" s="73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  <c r="FS349" s="73"/>
      <c r="FT349" s="73"/>
      <c r="FU349" s="73"/>
      <c r="FV349" s="73"/>
      <c r="FW349" s="73"/>
      <c r="FX349" s="73"/>
      <c r="FY349" s="73"/>
      <c r="FZ349" s="73"/>
      <c r="GA349" s="73"/>
      <c r="GB349" s="73"/>
      <c r="GC349" s="73"/>
      <c r="GD349" s="73"/>
      <c r="GE349" s="73"/>
      <c r="GF349" s="73"/>
      <c r="GG349" s="73"/>
      <c r="GH349" s="73"/>
      <c r="GI349" s="73"/>
      <c r="GJ349" s="73"/>
      <c r="GK349" s="73"/>
      <c r="GL349" s="73"/>
      <c r="GM349" s="73"/>
      <c r="GN349" s="73"/>
      <c r="GO349" s="73"/>
      <c r="GP349" s="73"/>
      <c r="GQ349" s="73"/>
      <c r="GR349" s="73"/>
      <c r="GS349" s="73"/>
      <c r="GT349" s="73"/>
      <c r="GU349" s="73"/>
      <c r="GV349" s="73"/>
      <c r="GW349" s="73"/>
    </row>
    <row r="350" spans="2:205" ht="12.75"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  <c r="BD350" s="73"/>
      <c r="BE350" s="73"/>
      <c r="BF350" s="73"/>
      <c r="BG350" s="73"/>
      <c r="BH350" s="73"/>
      <c r="BI350" s="73"/>
      <c r="BJ350" s="73"/>
      <c r="BK350" s="73"/>
      <c r="BL350" s="73"/>
      <c r="BM350" s="73"/>
      <c r="BN350" s="73"/>
      <c r="BO350" s="73"/>
      <c r="BP350" s="73"/>
      <c r="BQ350" s="73"/>
      <c r="BR350" s="73"/>
      <c r="BS350" s="73"/>
      <c r="BT350" s="73"/>
      <c r="BU350" s="73"/>
      <c r="BV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  <c r="FS350" s="73"/>
      <c r="FT350" s="73"/>
      <c r="FU350" s="73"/>
      <c r="FV350" s="73"/>
      <c r="FW350" s="73"/>
      <c r="FX350" s="73"/>
      <c r="FY350" s="73"/>
      <c r="FZ350" s="73"/>
      <c r="GA350" s="73"/>
      <c r="GB350" s="73"/>
      <c r="GC350" s="73"/>
      <c r="GD350" s="73"/>
      <c r="GE350" s="73"/>
      <c r="GF350" s="73"/>
      <c r="GG350" s="73"/>
      <c r="GH350" s="73"/>
      <c r="GI350" s="73"/>
      <c r="GJ350" s="73"/>
      <c r="GK350" s="73"/>
      <c r="GL350" s="73"/>
      <c r="GM350" s="73"/>
      <c r="GN350" s="73"/>
      <c r="GO350" s="73"/>
      <c r="GP350" s="73"/>
      <c r="GQ350" s="73"/>
      <c r="GR350" s="73"/>
      <c r="GS350" s="73"/>
      <c r="GT350" s="73"/>
      <c r="GU350" s="73"/>
      <c r="GV350" s="73"/>
      <c r="GW350" s="73"/>
    </row>
    <row r="351" spans="2:205" ht="12.75"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  <c r="BR351" s="73"/>
      <c r="BS351" s="73"/>
      <c r="BT351" s="73"/>
      <c r="BU351" s="73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  <c r="FS351" s="73"/>
      <c r="FT351" s="73"/>
      <c r="FU351" s="73"/>
      <c r="FV351" s="73"/>
      <c r="FW351" s="73"/>
      <c r="FX351" s="73"/>
      <c r="FY351" s="73"/>
      <c r="FZ351" s="73"/>
      <c r="GA351" s="73"/>
      <c r="GB351" s="73"/>
      <c r="GC351" s="73"/>
      <c r="GD351" s="73"/>
      <c r="GE351" s="73"/>
      <c r="GF351" s="73"/>
      <c r="GG351" s="73"/>
      <c r="GH351" s="73"/>
      <c r="GI351" s="73"/>
      <c r="GJ351" s="73"/>
      <c r="GK351" s="73"/>
      <c r="GL351" s="73"/>
      <c r="GM351" s="73"/>
      <c r="GN351" s="73"/>
      <c r="GO351" s="73"/>
      <c r="GP351" s="73"/>
      <c r="GQ351" s="73"/>
      <c r="GR351" s="73"/>
      <c r="GS351" s="73"/>
      <c r="GT351" s="73"/>
      <c r="GU351" s="73"/>
      <c r="GV351" s="73"/>
      <c r="GW351" s="73"/>
    </row>
    <row r="352" spans="2:205" ht="12.7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  <c r="BN352" s="73"/>
      <c r="BO352" s="73"/>
      <c r="BP352" s="73"/>
      <c r="BQ352" s="73"/>
      <c r="BR352" s="73"/>
      <c r="BS352" s="73"/>
      <c r="BT352" s="73"/>
      <c r="BU352" s="73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  <c r="FS352" s="73"/>
      <c r="FT352" s="73"/>
      <c r="FU352" s="73"/>
      <c r="FV352" s="73"/>
      <c r="FW352" s="73"/>
      <c r="FX352" s="73"/>
      <c r="FY352" s="73"/>
      <c r="FZ352" s="73"/>
      <c r="GA352" s="73"/>
      <c r="GB352" s="73"/>
      <c r="GC352" s="73"/>
      <c r="GD352" s="73"/>
      <c r="GE352" s="73"/>
      <c r="GF352" s="73"/>
      <c r="GG352" s="73"/>
      <c r="GH352" s="73"/>
      <c r="GI352" s="73"/>
      <c r="GJ352" s="73"/>
      <c r="GK352" s="73"/>
      <c r="GL352" s="73"/>
      <c r="GM352" s="73"/>
      <c r="GN352" s="73"/>
      <c r="GO352" s="73"/>
      <c r="GP352" s="73"/>
      <c r="GQ352" s="73"/>
      <c r="GR352" s="73"/>
      <c r="GS352" s="73"/>
      <c r="GT352" s="73"/>
      <c r="GU352" s="73"/>
      <c r="GV352" s="73"/>
      <c r="GW352" s="73"/>
    </row>
    <row r="353" spans="2:205" ht="12.75"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  <c r="BN353" s="73"/>
      <c r="BO353" s="73"/>
      <c r="BP353" s="73"/>
      <c r="BQ353" s="73"/>
      <c r="BR353" s="73"/>
      <c r="BS353" s="73"/>
      <c r="BT353" s="73"/>
      <c r="BU353" s="73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  <c r="FS353" s="73"/>
      <c r="FT353" s="73"/>
      <c r="FU353" s="73"/>
      <c r="FV353" s="73"/>
      <c r="FW353" s="73"/>
      <c r="FX353" s="73"/>
      <c r="FY353" s="73"/>
      <c r="FZ353" s="73"/>
      <c r="GA353" s="73"/>
      <c r="GB353" s="73"/>
      <c r="GC353" s="73"/>
      <c r="GD353" s="73"/>
      <c r="GE353" s="73"/>
      <c r="GF353" s="73"/>
      <c r="GG353" s="73"/>
      <c r="GH353" s="73"/>
      <c r="GI353" s="73"/>
      <c r="GJ353" s="73"/>
      <c r="GK353" s="73"/>
      <c r="GL353" s="73"/>
      <c r="GM353" s="73"/>
      <c r="GN353" s="73"/>
      <c r="GO353" s="73"/>
      <c r="GP353" s="73"/>
      <c r="GQ353" s="73"/>
      <c r="GR353" s="73"/>
      <c r="GS353" s="73"/>
      <c r="GT353" s="73"/>
      <c r="GU353" s="73"/>
      <c r="GV353" s="73"/>
      <c r="GW353" s="73"/>
    </row>
    <row r="354" spans="2:205" ht="12.75"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  <c r="FS354" s="73"/>
      <c r="FT354" s="73"/>
      <c r="FU354" s="73"/>
      <c r="FV354" s="73"/>
      <c r="FW354" s="73"/>
      <c r="FX354" s="73"/>
      <c r="FY354" s="73"/>
      <c r="FZ354" s="73"/>
      <c r="GA354" s="73"/>
      <c r="GB354" s="73"/>
      <c r="GC354" s="73"/>
      <c r="GD354" s="73"/>
      <c r="GE354" s="73"/>
      <c r="GF354" s="73"/>
      <c r="GG354" s="73"/>
      <c r="GH354" s="73"/>
      <c r="GI354" s="73"/>
      <c r="GJ354" s="73"/>
      <c r="GK354" s="73"/>
      <c r="GL354" s="73"/>
      <c r="GM354" s="73"/>
      <c r="GN354" s="73"/>
      <c r="GO354" s="73"/>
      <c r="GP354" s="73"/>
      <c r="GQ354" s="73"/>
      <c r="GR354" s="73"/>
      <c r="GS354" s="73"/>
      <c r="GT354" s="73"/>
      <c r="GU354" s="73"/>
      <c r="GV354" s="73"/>
      <c r="GW354" s="73"/>
    </row>
    <row r="355" spans="2:205" ht="12.75"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  <c r="FS355" s="73"/>
      <c r="FT355" s="73"/>
      <c r="FU355" s="73"/>
      <c r="FV355" s="73"/>
      <c r="FW355" s="73"/>
      <c r="FX355" s="73"/>
      <c r="FY355" s="73"/>
      <c r="FZ355" s="73"/>
      <c r="GA355" s="73"/>
      <c r="GB355" s="73"/>
      <c r="GC355" s="73"/>
      <c r="GD355" s="73"/>
      <c r="GE355" s="73"/>
      <c r="GF355" s="73"/>
      <c r="GG355" s="73"/>
      <c r="GH355" s="73"/>
      <c r="GI355" s="73"/>
      <c r="GJ355" s="73"/>
      <c r="GK355" s="73"/>
      <c r="GL355" s="73"/>
      <c r="GM355" s="73"/>
      <c r="GN355" s="73"/>
      <c r="GO355" s="73"/>
      <c r="GP355" s="73"/>
      <c r="GQ355" s="73"/>
      <c r="GR355" s="73"/>
      <c r="GS355" s="73"/>
      <c r="GT355" s="73"/>
      <c r="GU355" s="73"/>
      <c r="GV355" s="73"/>
      <c r="GW355" s="73"/>
    </row>
    <row r="356" spans="2:205" ht="12.75"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  <c r="FS356" s="73"/>
      <c r="FT356" s="73"/>
      <c r="FU356" s="73"/>
      <c r="FV356" s="73"/>
      <c r="FW356" s="73"/>
      <c r="FX356" s="73"/>
      <c r="FY356" s="73"/>
      <c r="FZ356" s="73"/>
      <c r="GA356" s="73"/>
      <c r="GB356" s="73"/>
      <c r="GC356" s="73"/>
      <c r="GD356" s="73"/>
      <c r="GE356" s="73"/>
      <c r="GF356" s="73"/>
      <c r="GG356" s="73"/>
      <c r="GH356" s="73"/>
      <c r="GI356" s="73"/>
      <c r="GJ356" s="73"/>
      <c r="GK356" s="73"/>
      <c r="GL356" s="73"/>
      <c r="GM356" s="73"/>
      <c r="GN356" s="73"/>
      <c r="GO356" s="73"/>
      <c r="GP356" s="73"/>
      <c r="GQ356" s="73"/>
      <c r="GR356" s="73"/>
      <c r="GS356" s="73"/>
      <c r="GT356" s="73"/>
      <c r="GU356" s="73"/>
      <c r="GV356" s="73"/>
      <c r="GW356" s="73"/>
    </row>
    <row r="357" spans="2:205" ht="12.75"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  <c r="BR357" s="73"/>
      <c r="BS357" s="73"/>
      <c r="BT357" s="73"/>
      <c r="BU357" s="73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  <c r="FS357" s="73"/>
      <c r="FT357" s="73"/>
      <c r="FU357" s="73"/>
      <c r="FV357" s="73"/>
      <c r="FW357" s="73"/>
      <c r="FX357" s="73"/>
      <c r="FY357" s="73"/>
      <c r="FZ357" s="73"/>
      <c r="GA357" s="73"/>
      <c r="GB357" s="73"/>
      <c r="GC357" s="73"/>
      <c r="GD357" s="73"/>
      <c r="GE357" s="73"/>
      <c r="GF357" s="73"/>
      <c r="GG357" s="73"/>
      <c r="GH357" s="73"/>
      <c r="GI357" s="73"/>
      <c r="GJ357" s="73"/>
      <c r="GK357" s="73"/>
      <c r="GL357" s="73"/>
      <c r="GM357" s="73"/>
      <c r="GN357" s="73"/>
      <c r="GO357" s="73"/>
      <c r="GP357" s="73"/>
      <c r="GQ357" s="73"/>
      <c r="GR357" s="73"/>
      <c r="GS357" s="73"/>
      <c r="GT357" s="73"/>
      <c r="GU357" s="73"/>
      <c r="GV357" s="73"/>
      <c r="GW357" s="73"/>
    </row>
    <row r="358" spans="2:205" ht="12.75"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  <c r="BR358" s="73"/>
      <c r="BS358" s="73"/>
      <c r="BT358" s="73"/>
      <c r="BU358" s="73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  <c r="FS358" s="73"/>
      <c r="FT358" s="73"/>
      <c r="FU358" s="73"/>
      <c r="FV358" s="73"/>
      <c r="FW358" s="73"/>
      <c r="FX358" s="73"/>
      <c r="FY358" s="73"/>
      <c r="FZ358" s="73"/>
      <c r="GA358" s="73"/>
      <c r="GB358" s="73"/>
      <c r="GC358" s="73"/>
      <c r="GD358" s="73"/>
      <c r="GE358" s="73"/>
      <c r="GF358" s="73"/>
      <c r="GG358" s="73"/>
      <c r="GH358" s="73"/>
      <c r="GI358" s="73"/>
      <c r="GJ358" s="73"/>
      <c r="GK358" s="73"/>
      <c r="GL358" s="73"/>
      <c r="GM358" s="73"/>
      <c r="GN358" s="73"/>
      <c r="GO358" s="73"/>
      <c r="GP358" s="73"/>
      <c r="GQ358" s="73"/>
      <c r="GR358" s="73"/>
      <c r="GS358" s="73"/>
      <c r="GT358" s="73"/>
      <c r="GU358" s="73"/>
      <c r="GV358" s="73"/>
      <c r="GW358" s="73"/>
    </row>
    <row r="359" spans="2:205" ht="12.75"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  <c r="FS359" s="73"/>
      <c r="FT359" s="73"/>
      <c r="FU359" s="73"/>
      <c r="FV359" s="73"/>
      <c r="FW359" s="73"/>
      <c r="FX359" s="73"/>
      <c r="FY359" s="73"/>
      <c r="FZ359" s="73"/>
      <c r="GA359" s="73"/>
      <c r="GB359" s="73"/>
      <c r="GC359" s="73"/>
      <c r="GD359" s="73"/>
      <c r="GE359" s="73"/>
      <c r="GF359" s="73"/>
      <c r="GG359" s="73"/>
      <c r="GH359" s="73"/>
      <c r="GI359" s="73"/>
      <c r="GJ359" s="73"/>
      <c r="GK359" s="73"/>
      <c r="GL359" s="73"/>
      <c r="GM359" s="73"/>
      <c r="GN359" s="73"/>
      <c r="GO359" s="73"/>
      <c r="GP359" s="73"/>
      <c r="GQ359" s="73"/>
      <c r="GR359" s="73"/>
      <c r="GS359" s="73"/>
      <c r="GT359" s="73"/>
      <c r="GU359" s="73"/>
      <c r="GV359" s="73"/>
      <c r="GW359" s="73"/>
    </row>
    <row r="360" spans="2:205" ht="12.75"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  <c r="BN360" s="73"/>
      <c r="BO360" s="73"/>
      <c r="BP360" s="73"/>
      <c r="BQ360" s="73"/>
      <c r="BR360" s="73"/>
      <c r="BS360" s="73"/>
      <c r="BT360" s="73"/>
      <c r="BU360" s="73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  <c r="FS360" s="73"/>
      <c r="FT360" s="73"/>
      <c r="FU360" s="73"/>
      <c r="FV360" s="73"/>
      <c r="FW360" s="73"/>
      <c r="FX360" s="73"/>
      <c r="FY360" s="73"/>
      <c r="FZ360" s="73"/>
      <c r="GA360" s="73"/>
      <c r="GB360" s="73"/>
      <c r="GC360" s="73"/>
      <c r="GD360" s="73"/>
      <c r="GE360" s="73"/>
      <c r="GF360" s="73"/>
      <c r="GG360" s="73"/>
      <c r="GH360" s="73"/>
      <c r="GI360" s="73"/>
      <c r="GJ360" s="73"/>
      <c r="GK360" s="73"/>
      <c r="GL360" s="73"/>
      <c r="GM360" s="73"/>
      <c r="GN360" s="73"/>
      <c r="GO360" s="73"/>
      <c r="GP360" s="73"/>
      <c r="GQ360" s="73"/>
      <c r="GR360" s="73"/>
      <c r="GS360" s="73"/>
      <c r="GT360" s="73"/>
      <c r="GU360" s="73"/>
      <c r="GV360" s="73"/>
      <c r="GW360" s="73"/>
    </row>
    <row r="361" spans="2:205" ht="12.75"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  <c r="BR361" s="73"/>
      <c r="BS361" s="73"/>
      <c r="BT361" s="73"/>
      <c r="BU361" s="73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  <c r="FS361" s="73"/>
      <c r="FT361" s="73"/>
      <c r="FU361" s="73"/>
      <c r="FV361" s="73"/>
      <c r="FW361" s="73"/>
      <c r="FX361" s="73"/>
      <c r="FY361" s="73"/>
      <c r="FZ361" s="73"/>
      <c r="GA361" s="73"/>
      <c r="GB361" s="73"/>
      <c r="GC361" s="73"/>
      <c r="GD361" s="73"/>
      <c r="GE361" s="73"/>
      <c r="GF361" s="73"/>
      <c r="GG361" s="73"/>
      <c r="GH361" s="73"/>
      <c r="GI361" s="73"/>
      <c r="GJ361" s="73"/>
      <c r="GK361" s="73"/>
      <c r="GL361" s="73"/>
      <c r="GM361" s="73"/>
      <c r="GN361" s="73"/>
      <c r="GO361" s="73"/>
      <c r="GP361" s="73"/>
      <c r="GQ361" s="73"/>
      <c r="GR361" s="73"/>
      <c r="GS361" s="73"/>
      <c r="GT361" s="73"/>
      <c r="GU361" s="73"/>
      <c r="GV361" s="73"/>
      <c r="GW361" s="73"/>
    </row>
    <row r="362" spans="2:205" ht="12.75"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  <c r="BR362" s="73"/>
      <c r="BS362" s="73"/>
      <c r="BT362" s="73"/>
      <c r="BU362" s="73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  <c r="FS362" s="73"/>
      <c r="FT362" s="73"/>
      <c r="FU362" s="73"/>
      <c r="FV362" s="73"/>
      <c r="FW362" s="73"/>
      <c r="FX362" s="73"/>
      <c r="FY362" s="73"/>
      <c r="FZ362" s="73"/>
      <c r="GA362" s="73"/>
      <c r="GB362" s="73"/>
      <c r="GC362" s="73"/>
      <c r="GD362" s="73"/>
      <c r="GE362" s="73"/>
      <c r="GF362" s="73"/>
      <c r="GG362" s="73"/>
      <c r="GH362" s="73"/>
      <c r="GI362" s="73"/>
      <c r="GJ362" s="73"/>
      <c r="GK362" s="73"/>
      <c r="GL362" s="73"/>
      <c r="GM362" s="73"/>
      <c r="GN362" s="73"/>
      <c r="GO362" s="73"/>
      <c r="GP362" s="73"/>
      <c r="GQ362" s="73"/>
      <c r="GR362" s="73"/>
      <c r="GS362" s="73"/>
      <c r="GT362" s="73"/>
      <c r="GU362" s="73"/>
      <c r="GV362" s="73"/>
      <c r="GW362" s="73"/>
    </row>
    <row r="363" spans="2:205" ht="12.75"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  <c r="FS363" s="73"/>
      <c r="FT363" s="73"/>
      <c r="FU363" s="73"/>
      <c r="FV363" s="73"/>
      <c r="FW363" s="73"/>
      <c r="FX363" s="73"/>
      <c r="FY363" s="73"/>
      <c r="FZ363" s="73"/>
      <c r="GA363" s="73"/>
      <c r="GB363" s="73"/>
      <c r="GC363" s="73"/>
      <c r="GD363" s="73"/>
      <c r="GE363" s="73"/>
      <c r="GF363" s="73"/>
      <c r="GG363" s="73"/>
      <c r="GH363" s="73"/>
      <c r="GI363" s="73"/>
      <c r="GJ363" s="73"/>
      <c r="GK363" s="73"/>
      <c r="GL363" s="73"/>
      <c r="GM363" s="73"/>
      <c r="GN363" s="73"/>
      <c r="GO363" s="73"/>
      <c r="GP363" s="73"/>
      <c r="GQ363" s="73"/>
      <c r="GR363" s="73"/>
      <c r="GS363" s="73"/>
      <c r="GT363" s="73"/>
      <c r="GU363" s="73"/>
      <c r="GV363" s="73"/>
      <c r="GW363" s="73"/>
    </row>
    <row r="364" spans="2:205" ht="12.75"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  <c r="BR364" s="73"/>
      <c r="BS364" s="73"/>
      <c r="BT364" s="73"/>
      <c r="BU364" s="73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  <c r="FS364" s="73"/>
      <c r="FT364" s="73"/>
      <c r="FU364" s="73"/>
      <c r="FV364" s="73"/>
      <c r="FW364" s="73"/>
      <c r="FX364" s="73"/>
      <c r="FY364" s="73"/>
      <c r="FZ364" s="73"/>
      <c r="GA364" s="73"/>
      <c r="GB364" s="73"/>
      <c r="GC364" s="73"/>
      <c r="GD364" s="73"/>
      <c r="GE364" s="73"/>
      <c r="GF364" s="73"/>
      <c r="GG364" s="73"/>
      <c r="GH364" s="73"/>
      <c r="GI364" s="73"/>
      <c r="GJ364" s="73"/>
      <c r="GK364" s="73"/>
      <c r="GL364" s="73"/>
      <c r="GM364" s="73"/>
      <c r="GN364" s="73"/>
      <c r="GO364" s="73"/>
      <c r="GP364" s="73"/>
      <c r="GQ364" s="73"/>
      <c r="GR364" s="73"/>
      <c r="GS364" s="73"/>
      <c r="GT364" s="73"/>
      <c r="GU364" s="73"/>
      <c r="GV364" s="73"/>
      <c r="GW364" s="73"/>
    </row>
    <row r="365" spans="2:205" ht="12.75"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  <c r="BR365" s="73"/>
      <c r="BS365" s="73"/>
      <c r="BT365" s="73"/>
      <c r="BU365" s="73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  <c r="FS365" s="73"/>
      <c r="FT365" s="73"/>
      <c r="FU365" s="73"/>
      <c r="FV365" s="73"/>
      <c r="FW365" s="73"/>
      <c r="FX365" s="73"/>
      <c r="FY365" s="73"/>
      <c r="FZ365" s="73"/>
      <c r="GA365" s="73"/>
      <c r="GB365" s="73"/>
      <c r="GC365" s="73"/>
      <c r="GD365" s="73"/>
      <c r="GE365" s="73"/>
      <c r="GF365" s="73"/>
      <c r="GG365" s="73"/>
      <c r="GH365" s="73"/>
      <c r="GI365" s="73"/>
      <c r="GJ365" s="73"/>
      <c r="GK365" s="73"/>
      <c r="GL365" s="73"/>
      <c r="GM365" s="73"/>
      <c r="GN365" s="73"/>
      <c r="GO365" s="73"/>
      <c r="GP365" s="73"/>
      <c r="GQ365" s="73"/>
      <c r="GR365" s="73"/>
      <c r="GS365" s="73"/>
      <c r="GT365" s="73"/>
      <c r="GU365" s="73"/>
      <c r="GV365" s="73"/>
      <c r="GW365" s="73"/>
    </row>
    <row r="366" spans="2:205" ht="12.75"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  <c r="BR366" s="73"/>
      <c r="BS366" s="73"/>
      <c r="BT366" s="73"/>
      <c r="BU366" s="73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  <c r="FS366" s="73"/>
      <c r="FT366" s="73"/>
      <c r="FU366" s="73"/>
      <c r="FV366" s="73"/>
      <c r="FW366" s="73"/>
      <c r="FX366" s="73"/>
      <c r="FY366" s="73"/>
      <c r="FZ366" s="73"/>
      <c r="GA366" s="73"/>
      <c r="GB366" s="73"/>
      <c r="GC366" s="73"/>
      <c r="GD366" s="73"/>
      <c r="GE366" s="73"/>
      <c r="GF366" s="73"/>
      <c r="GG366" s="73"/>
      <c r="GH366" s="73"/>
      <c r="GI366" s="73"/>
      <c r="GJ366" s="73"/>
      <c r="GK366" s="73"/>
      <c r="GL366" s="73"/>
      <c r="GM366" s="73"/>
      <c r="GN366" s="73"/>
      <c r="GO366" s="73"/>
      <c r="GP366" s="73"/>
      <c r="GQ366" s="73"/>
      <c r="GR366" s="73"/>
      <c r="GS366" s="73"/>
      <c r="GT366" s="73"/>
      <c r="GU366" s="73"/>
      <c r="GV366" s="73"/>
      <c r="GW366" s="73"/>
    </row>
    <row r="367" spans="2:205" ht="12.75"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  <c r="BR367" s="73"/>
      <c r="BS367" s="73"/>
      <c r="BT367" s="73"/>
      <c r="BU367" s="73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  <c r="FS367" s="73"/>
      <c r="FT367" s="73"/>
      <c r="FU367" s="73"/>
      <c r="FV367" s="73"/>
      <c r="FW367" s="73"/>
      <c r="FX367" s="73"/>
      <c r="FY367" s="73"/>
      <c r="FZ367" s="73"/>
      <c r="GA367" s="73"/>
      <c r="GB367" s="73"/>
      <c r="GC367" s="73"/>
      <c r="GD367" s="73"/>
      <c r="GE367" s="73"/>
      <c r="GF367" s="73"/>
      <c r="GG367" s="73"/>
      <c r="GH367" s="73"/>
      <c r="GI367" s="73"/>
      <c r="GJ367" s="73"/>
      <c r="GK367" s="73"/>
      <c r="GL367" s="73"/>
      <c r="GM367" s="73"/>
      <c r="GN367" s="73"/>
      <c r="GO367" s="73"/>
      <c r="GP367" s="73"/>
      <c r="GQ367" s="73"/>
      <c r="GR367" s="73"/>
      <c r="GS367" s="73"/>
      <c r="GT367" s="73"/>
      <c r="GU367" s="73"/>
      <c r="GV367" s="73"/>
      <c r="GW367" s="73"/>
    </row>
    <row r="368" spans="2:205" ht="12.75"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  <c r="BR368" s="73"/>
      <c r="BS368" s="73"/>
      <c r="BT368" s="73"/>
      <c r="BU368" s="73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  <c r="FS368" s="73"/>
      <c r="FT368" s="73"/>
      <c r="FU368" s="73"/>
      <c r="FV368" s="73"/>
      <c r="FW368" s="73"/>
      <c r="FX368" s="73"/>
      <c r="FY368" s="73"/>
      <c r="FZ368" s="73"/>
      <c r="GA368" s="73"/>
      <c r="GB368" s="73"/>
      <c r="GC368" s="73"/>
      <c r="GD368" s="73"/>
      <c r="GE368" s="73"/>
      <c r="GF368" s="73"/>
      <c r="GG368" s="73"/>
      <c r="GH368" s="73"/>
      <c r="GI368" s="73"/>
      <c r="GJ368" s="73"/>
      <c r="GK368" s="73"/>
      <c r="GL368" s="73"/>
      <c r="GM368" s="73"/>
      <c r="GN368" s="73"/>
      <c r="GO368" s="73"/>
      <c r="GP368" s="73"/>
      <c r="GQ368" s="73"/>
      <c r="GR368" s="73"/>
      <c r="GS368" s="73"/>
      <c r="GT368" s="73"/>
      <c r="GU368" s="73"/>
      <c r="GV368" s="73"/>
      <c r="GW368" s="73"/>
    </row>
    <row r="369" spans="2:205" ht="12.75"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T369" s="73"/>
      <c r="BU369" s="73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  <c r="FS369" s="73"/>
      <c r="FT369" s="73"/>
      <c r="FU369" s="73"/>
      <c r="FV369" s="73"/>
      <c r="FW369" s="73"/>
      <c r="FX369" s="73"/>
      <c r="FY369" s="73"/>
      <c r="FZ369" s="73"/>
      <c r="GA369" s="73"/>
      <c r="GB369" s="73"/>
      <c r="GC369" s="73"/>
      <c r="GD369" s="73"/>
      <c r="GE369" s="73"/>
      <c r="GF369" s="73"/>
      <c r="GG369" s="73"/>
      <c r="GH369" s="73"/>
      <c r="GI369" s="73"/>
      <c r="GJ369" s="73"/>
      <c r="GK369" s="73"/>
      <c r="GL369" s="73"/>
      <c r="GM369" s="73"/>
      <c r="GN369" s="73"/>
      <c r="GO369" s="73"/>
      <c r="GP369" s="73"/>
      <c r="GQ369" s="73"/>
      <c r="GR369" s="73"/>
      <c r="GS369" s="73"/>
      <c r="GT369" s="73"/>
      <c r="GU369" s="73"/>
      <c r="GV369" s="73"/>
      <c r="GW369" s="73"/>
    </row>
    <row r="370" spans="2:205" ht="12.75"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T370" s="73"/>
      <c r="BU370" s="73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  <c r="FS370" s="73"/>
      <c r="FT370" s="73"/>
      <c r="FU370" s="73"/>
      <c r="FV370" s="73"/>
      <c r="FW370" s="73"/>
      <c r="FX370" s="73"/>
      <c r="FY370" s="73"/>
      <c r="FZ370" s="73"/>
      <c r="GA370" s="73"/>
      <c r="GB370" s="73"/>
      <c r="GC370" s="73"/>
      <c r="GD370" s="73"/>
      <c r="GE370" s="73"/>
      <c r="GF370" s="73"/>
      <c r="GG370" s="73"/>
      <c r="GH370" s="73"/>
      <c r="GI370" s="73"/>
      <c r="GJ370" s="73"/>
      <c r="GK370" s="73"/>
      <c r="GL370" s="73"/>
      <c r="GM370" s="73"/>
      <c r="GN370" s="73"/>
      <c r="GO370" s="73"/>
      <c r="GP370" s="73"/>
      <c r="GQ370" s="73"/>
      <c r="GR370" s="73"/>
      <c r="GS370" s="73"/>
      <c r="GT370" s="73"/>
      <c r="GU370" s="73"/>
      <c r="GV370" s="73"/>
      <c r="GW370" s="73"/>
    </row>
    <row r="371" spans="2:205" ht="12.75"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  <c r="FS371" s="73"/>
      <c r="FT371" s="73"/>
      <c r="FU371" s="73"/>
      <c r="FV371" s="73"/>
      <c r="FW371" s="73"/>
      <c r="FX371" s="73"/>
      <c r="FY371" s="73"/>
      <c r="FZ371" s="73"/>
      <c r="GA371" s="73"/>
      <c r="GB371" s="73"/>
      <c r="GC371" s="73"/>
      <c r="GD371" s="73"/>
      <c r="GE371" s="73"/>
      <c r="GF371" s="73"/>
      <c r="GG371" s="73"/>
      <c r="GH371" s="73"/>
      <c r="GI371" s="73"/>
      <c r="GJ371" s="73"/>
      <c r="GK371" s="73"/>
      <c r="GL371" s="73"/>
      <c r="GM371" s="73"/>
      <c r="GN371" s="73"/>
      <c r="GO371" s="73"/>
      <c r="GP371" s="73"/>
      <c r="GQ371" s="73"/>
      <c r="GR371" s="73"/>
      <c r="GS371" s="73"/>
      <c r="GT371" s="73"/>
      <c r="GU371" s="73"/>
      <c r="GV371" s="73"/>
      <c r="GW371" s="73"/>
    </row>
    <row r="372" spans="2:205" ht="12.75"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  <c r="FS372" s="73"/>
      <c r="FT372" s="73"/>
      <c r="FU372" s="73"/>
      <c r="FV372" s="73"/>
      <c r="FW372" s="73"/>
      <c r="FX372" s="73"/>
      <c r="FY372" s="73"/>
      <c r="FZ372" s="73"/>
      <c r="GA372" s="73"/>
      <c r="GB372" s="73"/>
      <c r="GC372" s="73"/>
      <c r="GD372" s="73"/>
      <c r="GE372" s="73"/>
      <c r="GF372" s="73"/>
      <c r="GG372" s="73"/>
      <c r="GH372" s="73"/>
      <c r="GI372" s="73"/>
      <c r="GJ372" s="73"/>
      <c r="GK372" s="73"/>
      <c r="GL372" s="73"/>
      <c r="GM372" s="73"/>
      <c r="GN372" s="73"/>
      <c r="GO372" s="73"/>
      <c r="GP372" s="73"/>
      <c r="GQ372" s="73"/>
      <c r="GR372" s="73"/>
      <c r="GS372" s="73"/>
      <c r="GT372" s="73"/>
      <c r="GU372" s="73"/>
      <c r="GV372" s="73"/>
      <c r="GW372" s="73"/>
    </row>
    <row r="373" spans="2:205" ht="12.75"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  <c r="BR373" s="73"/>
      <c r="BS373" s="73"/>
      <c r="BT373" s="73"/>
      <c r="BU373" s="73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  <c r="FS373" s="73"/>
      <c r="FT373" s="73"/>
      <c r="FU373" s="73"/>
      <c r="FV373" s="73"/>
      <c r="FW373" s="73"/>
      <c r="FX373" s="73"/>
      <c r="FY373" s="73"/>
      <c r="FZ373" s="73"/>
      <c r="GA373" s="73"/>
      <c r="GB373" s="73"/>
      <c r="GC373" s="73"/>
      <c r="GD373" s="73"/>
      <c r="GE373" s="73"/>
      <c r="GF373" s="73"/>
      <c r="GG373" s="73"/>
      <c r="GH373" s="73"/>
      <c r="GI373" s="73"/>
      <c r="GJ373" s="73"/>
      <c r="GK373" s="73"/>
      <c r="GL373" s="73"/>
      <c r="GM373" s="73"/>
      <c r="GN373" s="73"/>
      <c r="GO373" s="73"/>
      <c r="GP373" s="73"/>
      <c r="GQ373" s="73"/>
      <c r="GR373" s="73"/>
      <c r="GS373" s="73"/>
      <c r="GT373" s="73"/>
      <c r="GU373" s="73"/>
      <c r="GV373" s="73"/>
      <c r="GW373" s="73"/>
    </row>
    <row r="374" spans="2:205" ht="12.75"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  <c r="BR374" s="73"/>
      <c r="BS374" s="73"/>
      <c r="BT374" s="73"/>
      <c r="BU374" s="73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  <c r="FS374" s="73"/>
      <c r="FT374" s="73"/>
      <c r="FU374" s="73"/>
      <c r="FV374" s="73"/>
      <c r="FW374" s="73"/>
      <c r="FX374" s="73"/>
      <c r="FY374" s="73"/>
      <c r="FZ374" s="73"/>
      <c r="GA374" s="73"/>
      <c r="GB374" s="73"/>
      <c r="GC374" s="73"/>
      <c r="GD374" s="73"/>
      <c r="GE374" s="73"/>
      <c r="GF374" s="73"/>
      <c r="GG374" s="73"/>
      <c r="GH374" s="73"/>
      <c r="GI374" s="73"/>
      <c r="GJ374" s="73"/>
      <c r="GK374" s="73"/>
      <c r="GL374" s="73"/>
      <c r="GM374" s="73"/>
      <c r="GN374" s="73"/>
      <c r="GO374" s="73"/>
      <c r="GP374" s="73"/>
      <c r="GQ374" s="73"/>
      <c r="GR374" s="73"/>
      <c r="GS374" s="73"/>
      <c r="GT374" s="73"/>
      <c r="GU374" s="73"/>
      <c r="GV374" s="73"/>
      <c r="GW374" s="73"/>
    </row>
    <row r="375" spans="2:205" ht="12.75"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  <c r="FS375" s="73"/>
      <c r="FT375" s="73"/>
      <c r="FU375" s="73"/>
      <c r="FV375" s="73"/>
      <c r="FW375" s="73"/>
      <c r="FX375" s="73"/>
      <c r="FY375" s="73"/>
      <c r="FZ375" s="73"/>
      <c r="GA375" s="73"/>
      <c r="GB375" s="73"/>
      <c r="GC375" s="73"/>
      <c r="GD375" s="73"/>
      <c r="GE375" s="73"/>
      <c r="GF375" s="73"/>
      <c r="GG375" s="73"/>
      <c r="GH375" s="73"/>
      <c r="GI375" s="73"/>
      <c r="GJ375" s="73"/>
      <c r="GK375" s="73"/>
      <c r="GL375" s="73"/>
      <c r="GM375" s="73"/>
      <c r="GN375" s="73"/>
      <c r="GO375" s="73"/>
      <c r="GP375" s="73"/>
      <c r="GQ375" s="73"/>
      <c r="GR375" s="73"/>
      <c r="GS375" s="73"/>
      <c r="GT375" s="73"/>
      <c r="GU375" s="73"/>
      <c r="GV375" s="73"/>
      <c r="GW375" s="73"/>
    </row>
    <row r="376" spans="2:205" ht="12.75"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  <c r="BR376" s="73"/>
      <c r="BS376" s="73"/>
      <c r="BT376" s="73"/>
      <c r="BU376" s="73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  <c r="FS376" s="73"/>
      <c r="FT376" s="73"/>
      <c r="FU376" s="73"/>
      <c r="FV376" s="73"/>
      <c r="FW376" s="73"/>
      <c r="FX376" s="73"/>
      <c r="FY376" s="73"/>
      <c r="FZ376" s="73"/>
      <c r="GA376" s="73"/>
      <c r="GB376" s="73"/>
      <c r="GC376" s="73"/>
      <c r="GD376" s="73"/>
      <c r="GE376" s="73"/>
      <c r="GF376" s="73"/>
      <c r="GG376" s="73"/>
      <c r="GH376" s="73"/>
      <c r="GI376" s="73"/>
      <c r="GJ376" s="73"/>
      <c r="GK376" s="73"/>
      <c r="GL376" s="73"/>
      <c r="GM376" s="73"/>
      <c r="GN376" s="73"/>
      <c r="GO376" s="73"/>
      <c r="GP376" s="73"/>
      <c r="GQ376" s="73"/>
      <c r="GR376" s="73"/>
      <c r="GS376" s="73"/>
      <c r="GT376" s="73"/>
      <c r="GU376" s="73"/>
      <c r="GV376" s="73"/>
      <c r="GW376" s="73"/>
    </row>
    <row r="377" spans="2:205" ht="12.75"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  <c r="BR377" s="73"/>
      <c r="BS377" s="73"/>
      <c r="BT377" s="73"/>
      <c r="BU377" s="73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  <c r="FS377" s="73"/>
      <c r="FT377" s="73"/>
      <c r="FU377" s="73"/>
      <c r="FV377" s="73"/>
      <c r="FW377" s="73"/>
      <c r="FX377" s="73"/>
      <c r="FY377" s="73"/>
      <c r="FZ377" s="73"/>
      <c r="GA377" s="73"/>
      <c r="GB377" s="73"/>
      <c r="GC377" s="73"/>
      <c r="GD377" s="73"/>
      <c r="GE377" s="73"/>
      <c r="GF377" s="73"/>
      <c r="GG377" s="73"/>
      <c r="GH377" s="73"/>
      <c r="GI377" s="73"/>
      <c r="GJ377" s="73"/>
      <c r="GK377" s="73"/>
      <c r="GL377" s="73"/>
      <c r="GM377" s="73"/>
      <c r="GN377" s="73"/>
      <c r="GO377" s="73"/>
      <c r="GP377" s="73"/>
      <c r="GQ377" s="73"/>
      <c r="GR377" s="73"/>
      <c r="GS377" s="73"/>
      <c r="GT377" s="73"/>
      <c r="GU377" s="73"/>
      <c r="GV377" s="73"/>
      <c r="GW377" s="73"/>
    </row>
    <row r="378" spans="2:205" ht="12.75"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  <c r="BT378" s="73"/>
      <c r="BU378" s="73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  <c r="FS378" s="73"/>
      <c r="FT378" s="73"/>
      <c r="FU378" s="73"/>
      <c r="FV378" s="73"/>
      <c r="FW378" s="73"/>
      <c r="FX378" s="73"/>
      <c r="FY378" s="73"/>
      <c r="FZ378" s="73"/>
      <c r="GA378" s="73"/>
      <c r="GB378" s="73"/>
      <c r="GC378" s="73"/>
      <c r="GD378" s="73"/>
      <c r="GE378" s="73"/>
      <c r="GF378" s="73"/>
      <c r="GG378" s="73"/>
      <c r="GH378" s="73"/>
      <c r="GI378" s="73"/>
      <c r="GJ378" s="73"/>
      <c r="GK378" s="73"/>
      <c r="GL378" s="73"/>
      <c r="GM378" s="73"/>
      <c r="GN378" s="73"/>
      <c r="GO378" s="73"/>
      <c r="GP378" s="73"/>
      <c r="GQ378" s="73"/>
      <c r="GR378" s="73"/>
      <c r="GS378" s="73"/>
      <c r="GT378" s="73"/>
      <c r="GU378" s="73"/>
      <c r="GV378" s="73"/>
      <c r="GW378" s="73"/>
    </row>
    <row r="379" spans="2:205" ht="12.75"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  <c r="FS379" s="73"/>
      <c r="FT379" s="73"/>
      <c r="FU379" s="73"/>
      <c r="FV379" s="73"/>
      <c r="FW379" s="73"/>
      <c r="FX379" s="73"/>
      <c r="FY379" s="73"/>
      <c r="FZ379" s="73"/>
      <c r="GA379" s="73"/>
      <c r="GB379" s="73"/>
      <c r="GC379" s="73"/>
      <c r="GD379" s="73"/>
      <c r="GE379" s="73"/>
      <c r="GF379" s="73"/>
      <c r="GG379" s="73"/>
      <c r="GH379" s="73"/>
      <c r="GI379" s="73"/>
      <c r="GJ379" s="73"/>
      <c r="GK379" s="73"/>
      <c r="GL379" s="73"/>
      <c r="GM379" s="73"/>
      <c r="GN379" s="73"/>
      <c r="GO379" s="73"/>
      <c r="GP379" s="73"/>
      <c r="GQ379" s="73"/>
      <c r="GR379" s="73"/>
      <c r="GS379" s="73"/>
      <c r="GT379" s="73"/>
      <c r="GU379" s="73"/>
      <c r="GV379" s="73"/>
      <c r="GW379" s="73"/>
    </row>
    <row r="380" spans="2:205" ht="12.75"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  <c r="BR380" s="73"/>
      <c r="BS380" s="73"/>
      <c r="BT380" s="73"/>
      <c r="BU380" s="73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  <c r="FS380" s="73"/>
      <c r="FT380" s="73"/>
      <c r="FU380" s="73"/>
      <c r="FV380" s="73"/>
      <c r="FW380" s="73"/>
      <c r="FX380" s="73"/>
      <c r="FY380" s="73"/>
      <c r="FZ380" s="73"/>
      <c r="GA380" s="73"/>
      <c r="GB380" s="73"/>
      <c r="GC380" s="73"/>
      <c r="GD380" s="73"/>
      <c r="GE380" s="73"/>
      <c r="GF380" s="73"/>
      <c r="GG380" s="73"/>
      <c r="GH380" s="73"/>
      <c r="GI380" s="73"/>
      <c r="GJ380" s="73"/>
      <c r="GK380" s="73"/>
      <c r="GL380" s="73"/>
      <c r="GM380" s="73"/>
      <c r="GN380" s="73"/>
      <c r="GO380" s="73"/>
      <c r="GP380" s="73"/>
      <c r="GQ380" s="73"/>
      <c r="GR380" s="73"/>
      <c r="GS380" s="73"/>
      <c r="GT380" s="73"/>
      <c r="GU380" s="73"/>
      <c r="GV380" s="73"/>
      <c r="GW380" s="73"/>
    </row>
    <row r="381" spans="2:205" ht="12.75"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  <c r="FS381" s="73"/>
      <c r="FT381" s="73"/>
      <c r="FU381" s="73"/>
      <c r="FV381" s="73"/>
      <c r="FW381" s="73"/>
      <c r="FX381" s="73"/>
      <c r="FY381" s="73"/>
      <c r="FZ381" s="73"/>
      <c r="GA381" s="73"/>
      <c r="GB381" s="73"/>
      <c r="GC381" s="73"/>
      <c r="GD381" s="73"/>
      <c r="GE381" s="73"/>
      <c r="GF381" s="73"/>
      <c r="GG381" s="73"/>
      <c r="GH381" s="73"/>
      <c r="GI381" s="73"/>
      <c r="GJ381" s="73"/>
      <c r="GK381" s="73"/>
      <c r="GL381" s="73"/>
      <c r="GM381" s="73"/>
      <c r="GN381" s="73"/>
      <c r="GO381" s="73"/>
      <c r="GP381" s="73"/>
      <c r="GQ381" s="73"/>
      <c r="GR381" s="73"/>
      <c r="GS381" s="73"/>
      <c r="GT381" s="73"/>
      <c r="GU381" s="73"/>
      <c r="GV381" s="73"/>
      <c r="GW381" s="73"/>
    </row>
    <row r="382" spans="2:205" ht="12.75"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  <c r="FS382" s="73"/>
      <c r="FT382" s="73"/>
      <c r="FU382" s="73"/>
      <c r="FV382" s="73"/>
      <c r="FW382" s="73"/>
      <c r="FX382" s="73"/>
      <c r="FY382" s="73"/>
      <c r="FZ382" s="73"/>
      <c r="GA382" s="73"/>
      <c r="GB382" s="73"/>
      <c r="GC382" s="73"/>
      <c r="GD382" s="73"/>
      <c r="GE382" s="73"/>
      <c r="GF382" s="73"/>
      <c r="GG382" s="73"/>
      <c r="GH382" s="73"/>
      <c r="GI382" s="73"/>
      <c r="GJ382" s="73"/>
      <c r="GK382" s="73"/>
      <c r="GL382" s="73"/>
      <c r="GM382" s="73"/>
      <c r="GN382" s="73"/>
      <c r="GO382" s="73"/>
      <c r="GP382" s="73"/>
      <c r="GQ382" s="73"/>
      <c r="GR382" s="73"/>
      <c r="GS382" s="73"/>
      <c r="GT382" s="73"/>
      <c r="GU382" s="73"/>
      <c r="GV382" s="73"/>
      <c r="GW382" s="73"/>
    </row>
    <row r="383" spans="2:205" ht="12.75"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  <c r="FS383" s="73"/>
      <c r="FT383" s="73"/>
      <c r="FU383" s="73"/>
      <c r="FV383" s="73"/>
      <c r="FW383" s="73"/>
      <c r="FX383" s="73"/>
      <c r="FY383" s="73"/>
      <c r="FZ383" s="73"/>
      <c r="GA383" s="73"/>
      <c r="GB383" s="73"/>
      <c r="GC383" s="73"/>
      <c r="GD383" s="73"/>
      <c r="GE383" s="73"/>
      <c r="GF383" s="73"/>
      <c r="GG383" s="73"/>
      <c r="GH383" s="73"/>
      <c r="GI383" s="73"/>
      <c r="GJ383" s="73"/>
      <c r="GK383" s="73"/>
      <c r="GL383" s="73"/>
      <c r="GM383" s="73"/>
      <c r="GN383" s="73"/>
      <c r="GO383" s="73"/>
      <c r="GP383" s="73"/>
      <c r="GQ383" s="73"/>
      <c r="GR383" s="73"/>
      <c r="GS383" s="73"/>
      <c r="GT383" s="73"/>
      <c r="GU383" s="73"/>
      <c r="GV383" s="73"/>
      <c r="GW383" s="73"/>
    </row>
    <row r="384" spans="2:205" ht="12.75"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  <c r="FS384" s="73"/>
      <c r="FT384" s="73"/>
      <c r="FU384" s="73"/>
      <c r="FV384" s="73"/>
      <c r="FW384" s="73"/>
      <c r="FX384" s="73"/>
      <c r="FY384" s="73"/>
      <c r="FZ384" s="73"/>
      <c r="GA384" s="73"/>
      <c r="GB384" s="73"/>
      <c r="GC384" s="73"/>
      <c r="GD384" s="73"/>
      <c r="GE384" s="73"/>
      <c r="GF384" s="73"/>
      <c r="GG384" s="73"/>
      <c r="GH384" s="73"/>
      <c r="GI384" s="73"/>
      <c r="GJ384" s="73"/>
      <c r="GK384" s="73"/>
      <c r="GL384" s="73"/>
      <c r="GM384" s="73"/>
      <c r="GN384" s="73"/>
      <c r="GO384" s="73"/>
      <c r="GP384" s="73"/>
      <c r="GQ384" s="73"/>
      <c r="GR384" s="73"/>
      <c r="GS384" s="73"/>
      <c r="GT384" s="73"/>
      <c r="GU384" s="73"/>
      <c r="GV384" s="73"/>
      <c r="GW384" s="73"/>
    </row>
    <row r="385" spans="2:205" ht="12.75"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  <c r="FS385" s="73"/>
      <c r="FT385" s="73"/>
      <c r="FU385" s="73"/>
      <c r="FV385" s="73"/>
      <c r="FW385" s="73"/>
      <c r="FX385" s="73"/>
      <c r="FY385" s="73"/>
      <c r="FZ385" s="73"/>
      <c r="GA385" s="73"/>
      <c r="GB385" s="73"/>
      <c r="GC385" s="73"/>
      <c r="GD385" s="73"/>
      <c r="GE385" s="73"/>
      <c r="GF385" s="73"/>
      <c r="GG385" s="73"/>
      <c r="GH385" s="73"/>
      <c r="GI385" s="73"/>
      <c r="GJ385" s="73"/>
      <c r="GK385" s="73"/>
      <c r="GL385" s="73"/>
      <c r="GM385" s="73"/>
      <c r="GN385" s="73"/>
      <c r="GO385" s="73"/>
      <c r="GP385" s="73"/>
      <c r="GQ385" s="73"/>
      <c r="GR385" s="73"/>
      <c r="GS385" s="73"/>
      <c r="GT385" s="73"/>
      <c r="GU385" s="73"/>
      <c r="GV385" s="73"/>
      <c r="GW385" s="73"/>
    </row>
    <row r="386" spans="2:205" ht="12.75"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  <c r="FS386" s="73"/>
      <c r="FT386" s="73"/>
      <c r="FU386" s="73"/>
      <c r="FV386" s="73"/>
      <c r="FW386" s="73"/>
      <c r="FX386" s="73"/>
      <c r="FY386" s="73"/>
      <c r="FZ386" s="73"/>
      <c r="GA386" s="73"/>
      <c r="GB386" s="73"/>
      <c r="GC386" s="73"/>
      <c r="GD386" s="73"/>
      <c r="GE386" s="73"/>
      <c r="GF386" s="73"/>
      <c r="GG386" s="73"/>
      <c r="GH386" s="73"/>
      <c r="GI386" s="73"/>
      <c r="GJ386" s="73"/>
      <c r="GK386" s="73"/>
      <c r="GL386" s="73"/>
      <c r="GM386" s="73"/>
      <c r="GN386" s="73"/>
      <c r="GO386" s="73"/>
      <c r="GP386" s="73"/>
      <c r="GQ386" s="73"/>
      <c r="GR386" s="73"/>
      <c r="GS386" s="73"/>
      <c r="GT386" s="73"/>
      <c r="GU386" s="73"/>
      <c r="GV386" s="73"/>
      <c r="GW386" s="73"/>
    </row>
    <row r="387" spans="2:205" ht="12.75"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  <c r="FS387" s="73"/>
      <c r="FT387" s="73"/>
      <c r="FU387" s="73"/>
      <c r="FV387" s="73"/>
      <c r="FW387" s="73"/>
      <c r="FX387" s="73"/>
      <c r="FY387" s="73"/>
      <c r="FZ387" s="73"/>
      <c r="GA387" s="73"/>
      <c r="GB387" s="73"/>
      <c r="GC387" s="73"/>
      <c r="GD387" s="73"/>
      <c r="GE387" s="73"/>
      <c r="GF387" s="73"/>
      <c r="GG387" s="73"/>
      <c r="GH387" s="73"/>
      <c r="GI387" s="73"/>
      <c r="GJ387" s="73"/>
      <c r="GK387" s="73"/>
      <c r="GL387" s="73"/>
      <c r="GM387" s="73"/>
      <c r="GN387" s="73"/>
      <c r="GO387" s="73"/>
      <c r="GP387" s="73"/>
      <c r="GQ387" s="73"/>
      <c r="GR387" s="73"/>
      <c r="GS387" s="73"/>
      <c r="GT387" s="73"/>
      <c r="GU387" s="73"/>
      <c r="GV387" s="73"/>
      <c r="GW387" s="73"/>
    </row>
    <row r="388" spans="2:205" ht="12.75"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  <c r="FS388" s="73"/>
      <c r="FT388" s="73"/>
      <c r="FU388" s="73"/>
      <c r="FV388" s="73"/>
      <c r="FW388" s="73"/>
      <c r="FX388" s="73"/>
      <c r="FY388" s="73"/>
      <c r="FZ388" s="73"/>
      <c r="GA388" s="73"/>
      <c r="GB388" s="73"/>
      <c r="GC388" s="73"/>
      <c r="GD388" s="73"/>
      <c r="GE388" s="73"/>
      <c r="GF388" s="73"/>
      <c r="GG388" s="73"/>
      <c r="GH388" s="73"/>
      <c r="GI388" s="73"/>
      <c r="GJ388" s="73"/>
      <c r="GK388" s="73"/>
      <c r="GL388" s="73"/>
      <c r="GM388" s="73"/>
      <c r="GN388" s="73"/>
      <c r="GO388" s="73"/>
      <c r="GP388" s="73"/>
      <c r="GQ388" s="73"/>
      <c r="GR388" s="73"/>
      <c r="GS388" s="73"/>
      <c r="GT388" s="73"/>
      <c r="GU388" s="73"/>
      <c r="GV388" s="73"/>
      <c r="GW388" s="73"/>
    </row>
    <row r="389" spans="2:205" ht="12.75"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  <c r="FS389" s="73"/>
      <c r="FT389" s="73"/>
      <c r="FU389" s="73"/>
      <c r="FV389" s="73"/>
      <c r="FW389" s="73"/>
      <c r="FX389" s="73"/>
      <c r="FY389" s="73"/>
      <c r="FZ389" s="73"/>
      <c r="GA389" s="73"/>
      <c r="GB389" s="73"/>
      <c r="GC389" s="73"/>
      <c r="GD389" s="73"/>
      <c r="GE389" s="73"/>
      <c r="GF389" s="73"/>
      <c r="GG389" s="73"/>
      <c r="GH389" s="73"/>
      <c r="GI389" s="73"/>
      <c r="GJ389" s="73"/>
      <c r="GK389" s="73"/>
      <c r="GL389" s="73"/>
      <c r="GM389" s="73"/>
      <c r="GN389" s="73"/>
      <c r="GO389" s="73"/>
      <c r="GP389" s="73"/>
      <c r="GQ389" s="73"/>
      <c r="GR389" s="73"/>
      <c r="GS389" s="73"/>
      <c r="GT389" s="73"/>
      <c r="GU389" s="73"/>
      <c r="GV389" s="73"/>
      <c r="GW389" s="73"/>
    </row>
    <row r="390" spans="2:205" ht="12.75"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  <c r="FS390" s="73"/>
      <c r="FT390" s="73"/>
      <c r="FU390" s="73"/>
      <c r="FV390" s="73"/>
      <c r="FW390" s="73"/>
      <c r="FX390" s="73"/>
      <c r="FY390" s="73"/>
      <c r="FZ390" s="73"/>
      <c r="GA390" s="73"/>
      <c r="GB390" s="73"/>
      <c r="GC390" s="73"/>
      <c r="GD390" s="73"/>
      <c r="GE390" s="73"/>
      <c r="GF390" s="73"/>
      <c r="GG390" s="73"/>
      <c r="GH390" s="73"/>
      <c r="GI390" s="73"/>
      <c r="GJ390" s="73"/>
      <c r="GK390" s="73"/>
      <c r="GL390" s="73"/>
      <c r="GM390" s="73"/>
      <c r="GN390" s="73"/>
      <c r="GO390" s="73"/>
      <c r="GP390" s="73"/>
      <c r="GQ390" s="73"/>
      <c r="GR390" s="73"/>
      <c r="GS390" s="73"/>
      <c r="GT390" s="73"/>
      <c r="GU390" s="73"/>
      <c r="GV390" s="73"/>
      <c r="GW390" s="73"/>
    </row>
    <row r="391" spans="2:205" ht="12.75"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  <c r="FS391" s="73"/>
      <c r="FT391" s="73"/>
      <c r="FU391" s="73"/>
      <c r="FV391" s="73"/>
      <c r="FW391" s="73"/>
      <c r="FX391" s="73"/>
      <c r="FY391" s="73"/>
      <c r="FZ391" s="73"/>
      <c r="GA391" s="73"/>
      <c r="GB391" s="73"/>
      <c r="GC391" s="73"/>
      <c r="GD391" s="73"/>
      <c r="GE391" s="73"/>
      <c r="GF391" s="73"/>
      <c r="GG391" s="73"/>
      <c r="GH391" s="73"/>
      <c r="GI391" s="73"/>
      <c r="GJ391" s="73"/>
      <c r="GK391" s="73"/>
      <c r="GL391" s="73"/>
      <c r="GM391" s="73"/>
      <c r="GN391" s="73"/>
      <c r="GO391" s="73"/>
      <c r="GP391" s="73"/>
      <c r="GQ391" s="73"/>
      <c r="GR391" s="73"/>
      <c r="GS391" s="73"/>
      <c r="GT391" s="73"/>
      <c r="GU391" s="73"/>
      <c r="GV391" s="73"/>
      <c r="GW391" s="73"/>
    </row>
    <row r="392" spans="2:205" ht="12.75"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  <c r="FS392" s="73"/>
      <c r="FT392" s="73"/>
      <c r="FU392" s="73"/>
      <c r="FV392" s="73"/>
      <c r="FW392" s="73"/>
      <c r="FX392" s="73"/>
      <c r="FY392" s="73"/>
      <c r="FZ392" s="73"/>
      <c r="GA392" s="73"/>
      <c r="GB392" s="73"/>
      <c r="GC392" s="73"/>
      <c r="GD392" s="73"/>
      <c r="GE392" s="73"/>
      <c r="GF392" s="73"/>
      <c r="GG392" s="73"/>
      <c r="GH392" s="73"/>
      <c r="GI392" s="73"/>
      <c r="GJ392" s="73"/>
      <c r="GK392" s="73"/>
      <c r="GL392" s="73"/>
      <c r="GM392" s="73"/>
      <c r="GN392" s="73"/>
      <c r="GO392" s="73"/>
      <c r="GP392" s="73"/>
      <c r="GQ392" s="73"/>
      <c r="GR392" s="73"/>
      <c r="GS392" s="73"/>
      <c r="GT392" s="73"/>
      <c r="GU392" s="73"/>
      <c r="GV392" s="73"/>
      <c r="GW392" s="73"/>
    </row>
    <row r="393" spans="2:205" ht="12.75"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  <c r="BN393" s="73"/>
      <c r="BO393" s="73"/>
      <c r="BP393" s="73"/>
      <c r="BQ393" s="73"/>
      <c r="BR393" s="73"/>
      <c r="BS393" s="73"/>
      <c r="BT393" s="73"/>
      <c r="BU393" s="73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  <c r="FS393" s="73"/>
      <c r="FT393" s="73"/>
      <c r="FU393" s="73"/>
      <c r="FV393" s="73"/>
      <c r="FW393" s="73"/>
      <c r="FX393" s="73"/>
      <c r="FY393" s="73"/>
      <c r="FZ393" s="73"/>
      <c r="GA393" s="73"/>
      <c r="GB393" s="73"/>
      <c r="GC393" s="73"/>
      <c r="GD393" s="73"/>
      <c r="GE393" s="73"/>
      <c r="GF393" s="73"/>
      <c r="GG393" s="73"/>
      <c r="GH393" s="73"/>
      <c r="GI393" s="73"/>
      <c r="GJ393" s="73"/>
      <c r="GK393" s="73"/>
      <c r="GL393" s="73"/>
      <c r="GM393" s="73"/>
      <c r="GN393" s="73"/>
      <c r="GO393" s="73"/>
      <c r="GP393" s="73"/>
      <c r="GQ393" s="73"/>
      <c r="GR393" s="73"/>
      <c r="GS393" s="73"/>
      <c r="GT393" s="73"/>
      <c r="GU393" s="73"/>
      <c r="GV393" s="73"/>
      <c r="GW393" s="73"/>
    </row>
    <row r="394" spans="2:205" ht="12.75"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  <c r="BR394" s="73"/>
      <c r="BS394" s="73"/>
      <c r="BT394" s="73"/>
      <c r="BU394" s="73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  <c r="FS394" s="73"/>
      <c r="FT394" s="73"/>
      <c r="FU394" s="73"/>
      <c r="FV394" s="73"/>
      <c r="FW394" s="73"/>
      <c r="FX394" s="73"/>
      <c r="FY394" s="73"/>
      <c r="FZ394" s="73"/>
      <c r="GA394" s="73"/>
      <c r="GB394" s="73"/>
      <c r="GC394" s="73"/>
      <c r="GD394" s="73"/>
      <c r="GE394" s="73"/>
      <c r="GF394" s="73"/>
      <c r="GG394" s="73"/>
      <c r="GH394" s="73"/>
      <c r="GI394" s="73"/>
      <c r="GJ394" s="73"/>
      <c r="GK394" s="73"/>
      <c r="GL394" s="73"/>
      <c r="GM394" s="73"/>
      <c r="GN394" s="73"/>
      <c r="GO394" s="73"/>
      <c r="GP394" s="73"/>
      <c r="GQ394" s="73"/>
      <c r="GR394" s="73"/>
      <c r="GS394" s="73"/>
      <c r="GT394" s="73"/>
      <c r="GU394" s="73"/>
      <c r="GV394" s="73"/>
      <c r="GW394" s="73"/>
    </row>
    <row r="395" spans="2:205" ht="12.75"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  <c r="BR395" s="73"/>
      <c r="BS395" s="73"/>
      <c r="BT395" s="73"/>
      <c r="BU395" s="73"/>
      <c r="BV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  <c r="FS395" s="73"/>
      <c r="FT395" s="73"/>
      <c r="FU395" s="73"/>
      <c r="FV395" s="73"/>
      <c r="FW395" s="73"/>
      <c r="FX395" s="73"/>
      <c r="FY395" s="73"/>
      <c r="FZ395" s="73"/>
      <c r="GA395" s="73"/>
      <c r="GB395" s="73"/>
      <c r="GC395" s="73"/>
      <c r="GD395" s="73"/>
      <c r="GE395" s="73"/>
      <c r="GF395" s="73"/>
      <c r="GG395" s="73"/>
      <c r="GH395" s="73"/>
      <c r="GI395" s="73"/>
      <c r="GJ395" s="73"/>
      <c r="GK395" s="73"/>
      <c r="GL395" s="73"/>
      <c r="GM395" s="73"/>
      <c r="GN395" s="73"/>
      <c r="GO395" s="73"/>
      <c r="GP395" s="73"/>
      <c r="GQ395" s="73"/>
      <c r="GR395" s="73"/>
      <c r="GS395" s="73"/>
      <c r="GT395" s="73"/>
      <c r="GU395" s="73"/>
      <c r="GV395" s="73"/>
      <c r="GW395" s="73"/>
    </row>
    <row r="396" spans="2:205" ht="12.75"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  <c r="FS396" s="73"/>
      <c r="FT396" s="73"/>
      <c r="FU396" s="73"/>
      <c r="FV396" s="73"/>
      <c r="FW396" s="73"/>
      <c r="FX396" s="73"/>
      <c r="FY396" s="73"/>
      <c r="FZ396" s="73"/>
      <c r="GA396" s="73"/>
      <c r="GB396" s="73"/>
      <c r="GC396" s="73"/>
      <c r="GD396" s="73"/>
      <c r="GE396" s="73"/>
      <c r="GF396" s="73"/>
      <c r="GG396" s="73"/>
      <c r="GH396" s="73"/>
      <c r="GI396" s="73"/>
      <c r="GJ396" s="73"/>
      <c r="GK396" s="73"/>
      <c r="GL396" s="73"/>
      <c r="GM396" s="73"/>
      <c r="GN396" s="73"/>
      <c r="GO396" s="73"/>
      <c r="GP396" s="73"/>
      <c r="GQ396" s="73"/>
      <c r="GR396" s="73"/>
      <c r="GS396" s="73"/>
      <c r="GT396" s="73"/>
      <c r="GU396" s="73"/>
      <c r="GV396" s="73"/>
      <c r="GW396" s="73"/>
    </row>
    <row r="397" spans="2:205" ht="12.75"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T397" s="73"/>
      <c r="BU397" s="73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  <c r="FS397" s="73"/>
      <c r="FT397" s="73"/>
      <c r="FU397" s="73"/>
      <c r="FV397" s="73"/>
      <c r="FW397" s="73"/>
      <c r="FX397" s="73"/>
      <c r="FY397" s="73"/>
      <c r="FZ397" s="73"/>
      <c r="GA397" s="73"/>
      <c r="GB397" s="73"/>
      <c r="GC397" s="73"/>
      <c r="GD397" s="73"/>
      <c r="GE397" s="73"/>
      <c r="GF397" s="73"/>
      <c r="GG397" s="73"/>
      <c r="GH397" s="73"/>
      <c r="GI397" s="73"/>
      <c r="GJ397" s="73"/>
      <c r="GK397" s="73"/>
      <c r="GL397" s="73"/>
      <c r="GM397" s="73"/>
      <c r="GN397" s="73"/>
      <c r="GO397" s="73"/>
      <c r="GP397" s="73"/>
      <c r="GQ397" s="73"/>
      <c r="GR397" s="73"/>
      <c r="GS397" s="73"/>
      <c r="GT397" s="73"/>
      <c r="GU397" s="73"/>
      <c r="GV397" s="73"/>
      <c r="GW397" s="73"/>
    </row>
    <row r="398" spans="2:205" ht="12.75"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  <c r="BN398" s="73"/>
      <c r="BO398" s="73"/>
      <c r="BP398" s="73"/>
      <c r="BQ398" s="73"/>
      <c r="BR398" s="73"/>
      <c r="BS398" s="73"/>
      <c r="BT398" s="73"/>
      <c r="BU398" s="73"/>
      <c r="BV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  <c r="FS398" s="73"/>
      <c r="FT398" s="73"/>
      <c r="FU398" s="73"/>
      <c r="FV398" s="73"/>
      <c r="FW398" s="73"/>
      <c r="FX398" s="73"/>
      <c r="FY398" s="73"/>
      <c r="FZ398" s="73"/>
      <c r="GA398" s="73"/>
      <c r="GB398" s="73"/>
      <c r="GC398" s="73"/>
      <c r="GD398" s="73"/>
      <c r="GE398" s="73"/>
      <c r="GF398" s="73"/>
      <c r="GG398" s="73"/>
      <c r="GH398" s="73"/>
      <c r="GI398" s="73"/>
      <c r="GJ398" s="73"/>
      <c r="GK398" s="73"/>
      <c r="GL398" s="73"/>
      <c r="GM398" s="73"/>
      <c r="GN398" s="73"/>
      <c r="GO398" s="73"/>
      <c r="GP398" s="73"/>
      <c r="GQ398" s="73"/>
      <c r="GR398" s="73"/>
      <c r="GS398" s="73"/>
      <c r="GT398" s="73"/>
      <c r="GU398" s="73"/>
      <c r="GV398" s="73"/>
      <c r="GW398" s="73"/>
    </row>
    <row r="399" spans="2:205" ht="12.75"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  <c r="BN399" s="73"/>
      <c r="BO399" s="73"/>
      <c r="BP399" s="73"/>
      <c r="BQ399" s="73"/>
      <c r="BR399" s="73"/>
      <c r="BS399" s="73"/>
      <c r="BT399" s="73"/>
      <c r="BU399" s="73"/>
      <c r="BV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  <c r="FS399" s="73"/>
      <c r="FT399" s="73"/>
      <c r="FU399" s="73"/>
      <c r="FV399" s="73"/>
      <c r="FW399" s="73"/>
      <c r="FX399" s="73"/>
      <c r="FY399" s="73"/>
      <c r="FZ399" s="73"/>
      <c r="GA399" s="73"/>
      <c r="GB399" s="73"/>
      <c r="GC399" s="73"/>
      <c r="GD399" s="73"/>
      <c r="GE399" s="73"/>
      <c r="GF399" s="73"/>
      <c r="GG399" s="73"/>
      <c r="GH399" s="73"/>
      <c r="GI399" s="73"/>
      <c r="GJ399" s="73"/>
      <c r="GK399" s="73"/>
      <c r="GL399" s="73"/>
      <c r="GM399" s="73"/>
      <c r="GN399" s="73"/>
      <c r="GO399" s="73"/>
      <c r="GP399" s="73"/>
      <c r="GQ399" s="73"/>
      <c r="GR399" s="73"/>
      <c r="GS399" s="73"/>
      <c r="GT399" s="73"/>
      <c r="GU399" s="73"/>
      <c r="GV399" s="73"/>
      <c r="GW399" s="73"/>
    </row>
    <row r="400" spans="2:205" ht="12.75"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  <c r="BR400" s="73"/>
      <c r="BS400" s="73"/>
      <c r="BT400" s="73"/>
      <c r="BU400" s="73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  <c r="FS400" s="73"/>
      <c r="FT400" s="73"/>
      <c r="FU400" s="73"/>
      <c r="FV400" s="73"/>
      <c r="FW400" s="73"/>
      <c r="FX400" s="73"/>
      <c r="FY400" s="73"/>
      <c r="FZ400" s="73"/>
      <c r="GA400" s="73"/>
      <c r="GB400" s="73"/>
      <c r="GC400" s="73"/>
      <c r="GD400" s="73"/>
      <c r="GE400" s="73"/>
      <c r="GF400" s="73"/>
      <c r="GG400" s="73"/>
      <c r="GH400" s="73"/>
      <c r="GI400" s="73"/>
      <c r="GJ400" s="73"/>
      <c r="GK400" s="73"/>
      <c r="GL400" s="73"/>
      <c r="GM400" s="73"/>
      <c r="GN400" s="73"/>
      <c r="GO400" s="73"/>
      <c r="GP400" s="73"/>
      <c r="GQ400" s="73"/>
      <c r="GR400" s="73"/>
      <c r="GS400" s="73"/>
      <c r="GT400" s="73"/>
      <c r="GU400" s="73"/>
      <c r="GV400" s="73"/>
      <c r="GW400" s="73"/>
    </row>
    <row r="401" spans="2:205" ht="12.75"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  <c r="BN401" s="73"/>
      <c r="BO401" s="73"/>
      <c r="BP401" s="73"/>
      <c r="BQ401" s="73"/>
      <c r="BR401" s="73"/>
      <c r="BS401" s="73"/>
      <c r="BT401" s="73"/>
      <c r="BU401" s="73"/>
      <c r="BV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  <c r="FS401" s="73"/>
      <c r="FT401" s="73"/>
      <c r="FU401" s="73"/>
      <c r="FV401" s="73"/>
      <c r="FW401" s="73"/>
      <c r="FX401" s="73"/>
      <c r="FY401" s="73"/>
      <c r="FZ401" s="73"/>
      <c r="GA401" s="73"/>
      <c r="GB401" s="73"/>
      <c r="GC401" s="73"/>
      <c r="GD401" s="73"/>
      <c r="GE401" s="73"/>
      <c r="GF401" s="73"/>
      <c r="GG401" s="73"/>
      <c r="GH401" s="73"/>
      <c r="GI401" s="73"/>
      <c r="GJ401" s="73"/>
      <c r="GK401" s="73"/>
      <c r="GL401" s="73"/>
      <c r="GM401" s="73"/>
      <c r="GN401" s="73"/>
      <c r="GO401" s="73"/>
      <c r="GP401" s="73"/>
      <c r="GQ401" s="73"/>
      <c r="GR401" s="73"/>
      <c r="GS401" s="73"/>
      <c r="GT401" s="73"/>
      <c r="GU401" s="73"/>
      <c r="GV401" s="73"/>
      <c r="GW401" s="73"/>
    </row>
    <row r="402" spans="2:205" ht="12.75"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T402" s="73"/>
      <c r="BU402" s="73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  <c r="FS402" s="73"/>
      <c r="FT402" s="73"/>
      <c r="FU402" s="73"/>
      <c r="FV402" s="73"/>
      <c r="FW402" s="73"/>
      <c r="FX402" s="73"/>
      <c r="FY402" s="73"/>
      <c r="FZ402" s="73"/>
      <c r="GA402" s="73"/>
      <c r="GB402" s="73"/>
      <c r="GC402" s="73"/>
      <c r="GD402" s="73"/>
      <c r="GE402" s="73"/>
      <c r="GF402" s="73"/>
      <c r="GG402" s="73"/>
      <c r="GH402" s="73"/>
      <c r="GI402" s="73"/>
      <c r="GJ402" s="73"/>
      <c r="GK402" s="73"/>
      <c r="GL402" s="73"/>
      <c r="GM402" s="73"/>
      <c r="GN402" s="73"/>
      <c r="GO402" s="73"/>
      <c r="GP402" s="73"/>
      <c r="GQ402" s="73"/>
      <c r="GR402" s="73"/>
      <c r="GS402" s="73"/>
      <c r="GT402" s="73"/>
      <c r="GU402" s="73"/>
      <c r="GV402" s="73"/>
      <c r="GW402" s="73"/>
    </row>
    <row r="403" spans="2:205" ht="12.75"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  <c r="BR403" s="73"/>
      <c r="BS403" s="73"/>
      <c r="BT403" s="73"/>
      <c r="BU403" s="73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  <c r="FS403" s="73"/>
      <c r="FT403" s="73"/>
      <c r="FU403" s="73"/>
      <c r="FV403" s="73"/>
      <c r="FW403" s="73"/>
      <c r="FX403" s="73"/>
      <c r="FY403" s="73"/>
      <c r="FZ403" s="73"/>
      <c r="GA403" s="73"/>
      <c r="GB403" s="73"/>
      <c r="GC403" s="73"/>
      <c r="GD403" s="73"/>
      <c r="GE403" s="73"/>
      <c r="GF403" s="73"/>
      <c r="GG403" s="73"/>
      <c r="GH403" s="73"/>
      <c r="GI403" s="73"/>
      <c r="GJ403" s="73"/>
      <c r="GK403" s="73"/>
      <c r="GL403" s="73"/>
      <c r="GM403" s="73"/>
      <c r="GN403" s="73"/>
      <c r="GO403" s="73"/>
      <c r="GP403" s="73"/>
      <c r="GQ403" s="73"/>
      <c r="GR403" s="73"/>
      <c r="GS403" s="73"/>
      <c r="GT403" s="73"/>
      <c r="GU403" s="73"/>
      <c r="GV403" s="73"/>
      <c r="GW403" s="73"/>
    </row>
    <row r="404" spans="2:205" ht="12.75"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  <c r="BR404" s="73"/>
      <c r="BS404" s="73"/>
      <c r="BT404" s="73"/>
      <c r="BU404" s="73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  <c r="FS404" s="73"/>
      <c r="FT404" s="73"/>
      <c r="FU404" s="73"/>
      <c r="FV404" s="73"/>
      <c r="FW404" s="73"/>
      <c r="FX404" s="73"/>
      <c r="FY404" s="73"/>
      <c r="FZ404" s="73"/>
      <c r="GA404" s="73"/>
      <c r="GB404" s="73"/>
      <c r="GC404" s="73"/>
      <c r="GD404" s="73"/>
      <c r="GE404" s="73"/>
      <c r="GF404" s="73"/>
      <c r="GG404" s="73"/>
      <c r="GH404" s="73"/>
      <c r="GI404" s="73"/>
      <c r="GJ404" s="73"/>
      <c r="GK404" s="73"/>
      <c r="GL404" s="73"/>
      <c r="GM404" s="73"/>
      <c r="GN404" s="73"/>
      <c r="GO404" s="73"/>
      <c r="GP404" s="73"/>
      <c r="GQ404" s="73"/>
      <c r="GR404" s="73"/>
      <c r="GS404" s="73"/>
      <c r="GT404" s="73"/>
      <c r="GU404" s="73"/>
      <c r="GV404" s="73"/>
      <c r="GW404" s="73"/>
    </row>
    <row r="405" spans="2:205" ht="12.75"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T405" s="73"/>
      <c r="BU405" s="73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  <c r="FS405" s="73"/>
      <c r="FT405" s="73"/>
      <c r="FU405" s="73"/>
      <c r="FV405" s="73"/>
      <c r="FW405" s="73"/>
      <c r="FX405" s="73"/>
      <c r="FY405" s="73"/>
      <c r="FZ405" s="73"/>
      <c r="GA405" s="73"/>
      <c r="GB405" s="73"/>
      <c r="GC405" s="73"/>
      <c r="GD405" s="73"/>
      <c r="GE405" s="73"/>
      <c r="GF405" s="73"/>
      <c r="GG405" s="73"/>
      <c r="GH405" s="73"/>
      <c r="GI405" s="73"/>
      <c r="GJ405" s="73"/>
      <c r="GK405" s="73"/>
      <c r="GL405" s="73"/>
      <c r="GM405" s="73"/>
      <c r="GN405" s="73"/>
      <c r="GO405" s="73"/>
      <c r="GP405" s="73"/>
      <c r="GQ405" s="73"/>
      <c r="GR405" s="73"/>
      <c r="GS405" s="73"/>
      <c r="GT405" s="73"/>
      <c r="GU405" s="73"/>
      <c r="GV405" s="73"/>
      <c r="GW405" s="73"/>
    </row>
    <row r="406" spans="2:205" ht="12.75"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  <c r="BN406" s="73"/>
      <c r="BO406" s="73"/>
      <c r="BP406" s="73"/>
      <c r="BQ406" s="73"/>
      <c r="BR406" s="73"/>
      <c r="BS406" s="73"/>
      <c r="BT406" s="73"/>
      <c r="BU406" s="73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  <c r="FS406" s="73"/>
      <c r="FT406" s="73"/>
      <c r="FU406" s="73"/>
      <c r="FV406" s="73"/>
      <c r="FW406" s="73"/>
      <c r="FX406" s="73"/>
      <c r="FY406" s="73"/>
      <c r="FZ406" s="73"/>
      <c r="GA406" s="73"/>
      <c r="GB406" s="73"/>
      <c r="GC406" s="73"/>
      <c r="GD406" s="73"/>
      <c r="GE406" s="73"/>
      <c r="GF406" s="73"/>
      <c r="GG406" s="73"/>
      <c r="GH406" s="73"/>
      <c r="GI406" s="73"/>
      <c r="GJ406" s="73"/>
      <c r="GK406" s="73"/>
      <c r="GL406" s="73"/>
      <c r="GM406" s="73"/>
      <c r="GN406" s="73"/>
      <c r="GO406" s="73"/>
      <c r="GP406" s="73"/>
      <c r="GQ406" s="73"/>
      <c r="GR406" s="73"/>
      <c r="GS406" s="73"/>
      <c r="GT406" s="73"/>
      <c r="GU406" s="73"/>
      <c r="GV406" s="73"/>
      <c r="GW406" s="73"/>
    </row>
    <row r="407" spans="2:205" ht="12.75"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  <c r="BN407" s="73"/>
      <c r="BO407" s="73"/>
      <c r="BP407" s="73"/>
      <c r="BQ407" s="73"/>
      <c r="BR407" s="73"/>
      <c r="BS407" s="73"/>
      <c r="BT407" s="73"/>
      <c r="BU407" s="73"/>
      <c r="BV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  <c r="FS407" s="73"/>
      <c r="FT407" s="73"/>
      <c r="FU407" s="73"/>
      <c r="FV407" s="73"/>
      <c r="FW407" s="73"/>
      <c r="FX407" s="73"/>
      <c r="FY407" s="73"/>
      <c r="FZ407" s="73"/>
      <c r="GA407" s="73"/>
      <c r="GB407" s="73"/>
      <c r="GC407" s="73"/>
      <c r="GD407" s="73"/>
      <c r="GE407" s="73"/>
      <c r="GF407" s="73"/>
      <c r="GG407" s="73"/>
      <c r="GH407" s="73"/>
      <c r="GI407" s="73"/>
      <c r="GJ407" s="73"/>
      <c r="GK407" s="73"/>
      <c r="GL407" s="73"/>
      <c r="GM407" s="73"/>
      <c r="GN407" s="73"/>
      <c r="GO407" s="73"/>
      <c r="GP407" s="73"/>
      <c r="GQ407" s="73"/>
      <c r="GR407" s="73"/>
      <c r="GS407" s="73"/>
      <c r="GT407" s="73"/>
      <c r="GU407" s="73"/>
      <c r="GV407" s="73"/>
      <c r="GW407" s="73"/>
    </row>
    <row r="408" spans="2:205" ht="12.75"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  <c r="BN408" s="73"/>
      <c r="BO408" s="73"/>
      <c r="BP408" s="73"/>
      <c r="BQ408" s="73"/>
      <c r="BR408" s="73"/>
      <c r="BS408" s="73"/>
      <c r="BT408" s="73"/>
      <c r="BU408" s="73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  <c r="FS408" s="73"/>
      <c r="FT408" s="73"/>
      <c r="FU408" s="73"/>
      <c r="FV408" s="73"/>
      <c r="FW408" s="73"/>
      <c r="FX408" s="73"/>
      <c r="FY408" s="73"/>
      <c r="FZ408" s="73"/>
      <c r="GA408" s="73"/>
      <c r="GB408" s="73"/>
      <c r="GC408" s="73"/>
      <c r="GD408" s="73"/>
      <c r="GE408" s="73"/>
      <c r="GF408" s="73"/>
      <c r="GG408" s="73"/>
      <c r="GH408" s="73"/>
      <c r="GI408" s="73"/>
      <c r="GJ408" s="73"/>
      <c r="GK408" s="73"/>
      <c r="GL408" s="73"/>
      <c r="GM408" s="73"/>
      <c r="GN408" s="73"/>
      <c r="GO408" s="73"/>
      <c r="GP408" s="73"/>
      <c r="GQ408" s="73"/>
      <c r="GR408" s="73"/>
      <c r="GS408" s="73"/>
      <c r="GT408" s="73"/>
      <c r="GU408" s="73"/>
      <c r="GV408" s="73"/>
      <c r="GW408" s="73"/>
    </row>
    <row r="409" spans="2:205" ht="12.75"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  <c r="BN409" s="73"/>
      <c r="BO409" s="73"/>
      <c r="BP409" s="73"/>
      <c r="BQ409" s="73"/>
      <c r="BR409" s="73"/>
      <c r="BS409" s="73"/>
      <c r="BT409" s="73"/>
      <c r="BU409" s="73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  <c r="FS409" s="73"/>
      <c r="FT409" s="73"/>
      <c r="FU409" s="73"/>
      <c r="FV409" s="73"/>
      <c r="FW409" s="73"/>
      <c r="FX409" s="73"/>
      <c r="FY409" s="73"/>
      <c r="FZ409" s="73"/>
      <c r="GA409" s="73"/>
      <c r="GB409" s="73"/>
      <c r="GC409" s="73"/>
      <c r="GD409" s="73"/>
      <c r="GE409" s="73"/>
      <c r="GF409" s="73"/>
      <c r="GG409" s="73"/>
      <c r="GH409" s="73"/>
      <c r="GI409" s="73"/>
      <c r="GJ409" s="73"/>
      <c r="GK409" s="73"/>
      <c r="GL409" s="73"/>
      <c r="GM409" s="73"/>
      <c r="GN409" s="73"/>
      <c r="GO409" s="73"/>
      <c r="GP409" s="73"/>
      <c r="GQ409" s="73"/>
      <c r="GR409" s="73"/>
      <c r="GS409" s="73"/>
      <c r="GT409" s="73"/>
      <c r="GU409" s="73"/>
      <c r="GV409" s="73"/>
      <c r="GW409" s="73"/>
    </row>
    <row r="410" spans="2:205" ht="12.75"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3"/>
      <c r="BO410" s="73"/>
      <c r="BP410" s="73"/>
      <c r="BQ410" s="73"/>
      <c r="BR410" s="73"/>
      <c r="BS410" s="73"/>
      <c r="BT410" s="73"/>
      <c r="BU410" s="73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  <c r="FS410" s="73"/>
      <c r="FT410" s="73"/>
      <c r="FU410" s="73"/>
      <c r="FV410" s="73"/>
      <c r="FW410" s="73"/>
      <c r="FX410" s="73"/>
      <c r="FY410" s="73"/>
      <c r="FZ410" s="73"/>
      <c r="GA410" s="73"/>
      <c r="GB410" s="73"/>
      <c r="GC410" s="73"/>
      <c r="GD410" s="73"/>
      <c r="GE410" s="73"/>
      <c r="GF410" s="73"/>
      <c r="GG410" s="73"/>
      <c r="GH410" s="73"/>
      <c r="GI410" s="73"/>
      <c r="GJ410" s="73"/>
      <c r="GK410" s="73"/>
      <c r="GL410" s="73"/>
      <c r="GM410" s="73"/>
      <c r="GN410" s="73"/>
      <c r="GO410" s="73"/>
      <c r="GP410" s="73"/>
      <c r="GQ410" s="73"/>
      <c r="GR410" s="73"/>
      <c r="GS410" s="73"/>
      <c r="GT410" s="73"/>
      <c r="GU410" s="73"/>
      <c r="GV410" s="73"/>
      <c r="GW410" s="73"/>
    </row>
    <row r="411" spans="2:205" ht="12.75"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T411" s="73"/>
      <c r="BU411" s="73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  <c r="FS411" s="73"/>
      <c r="FT411" s="73"/>
      <c r="FU411" s="73"/>
      <c r="FV411" s="73"/>
      <c r="FW411" s="73"/>
      <c r="FX411" s="73"/>
      <c r="FY411" s="73"/>
      <c r="FZ411" s="73"/>
      <c r="GA411" s="73"/>
      <c r="GB411" s="73"/>
      <c r="GC411" s="73"/>
      <c r="GD411" s="73"/>
      <c r="GE411" s="73"/>
      <c r="GF411" s="73"/>
      <c r="GG411" s="73"/>
      <c r="GH411" s="73"/>
      <c r="GI411" s="73"/>
      <c r="GJ411" s="73"/>
      <c r="GK411" s="73"/>
      <c r="GL411" s="73"/>
      <c r="GM411" s="73"/>
      <c r="GN411" s="73"/>
      <c r="GO411" s="73"/>
      <c r="GP411" s="73"/>
      <c r="GQ411" s="73"/>
      <c r="GR411" s="73"/>
      <c r="GS411" s="73"/>
      <c r="GT411" s="73"/>
      <c r="GU411" s="73"/>
      <c r="GV411" s="73"/>
      <c r="GW411" s="73"/>
    </row>
    <row r="412" spans="2:205" ht="12.75"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T412" s="73"/>
      <c r="BU412" s="73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  <c r="FS412" s="73"/>
      <c r="FT412" s="73"/>
      <c r="FU412" s="73"/>
      <c r="FV412" s="73"/>
      <c r="FW412" s="73"/>
      <c r="FX412" s="73"/>
      <c r="FY412" s="73"/>
      <c r="FZ412" s="73"/>
      <c r="GA412" s="73"/>
      <c r="GB412" s="73"/>
      <c r="GC412" s="73"/>
      <c r="GD412" s="73"/>
      <c r="GE412" s="73"/>
      <c r="GF412" s="73"/>
      <c r="GG412" s="73"/>
      <c r="GH412" s="73"/>
      <c r="GI412" s="73"/>
      <c r="GJ412" s="73"/>
      <c r="GK412" s="73"/>
      <c r="GL412" s="73"/>
      <c r="GM412" s="73"/>
      <c r="GN412" s="73"/>
      <c r="GO412" s="73"/>
      <c r="GP412" s="73"/>
      <c r="GQ412" s="73"/>
      <c r="GR412" s="73"/>
      <c r="GS412" s="73"/>
      <c r="GT412" s="73"/>
      <c r="GU412" s="73"/>
      <c r="GV412" s="73"/>
      <c r="GW412" s="73"/>
    </row>
    <row r="413" spans="2:205" ht="12.75"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T413" s="73"/>
      <c r="BU413" s="73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  <c r="FS413" s="73"/>
      <c r="FT413" s="73"/>
      <c r="FU413" s="73"/>
      <c r="FV413" s="73"/>
      <c r="FW413" s="73"/>
      <c r="FX413" s="73"/>
      <c r="FY413" s="73"/>
      <c r="FZ413" s="73"/>
      <c r="GA413" s="73"/>
      <c r="GB413" s="73"/>
      <c r="GC413" s="73"/>
      <c r="GD413" s="73"/>
      <c r="GE413" s="73"/>
      <c r="GF413" s="73"/>
      <c r="GG413" s="73"/>
      <c r="GH413" s="73"/>
      <c r="GI413" s="73"/>
      <c r="GJ413" s="73"/>
      <c r="GK413" s="73"/>
      <c r="GL413" s="73"/>
      <c r="GM413" s="73"/>
      <c r="GN413" s="73"/>
      <c r="GO413" s="73"/>
      <c r="GP413" s="73"/>
      <c r="GQ413" s="73"/>
      <c r="GR413" s="73"/>
      <c r="GS413" s="73"/>
      <c r="GT413" s="73"/>
      <c r="GU413" s="73"/>
      <c r="GV413" s="73"/>
      <c r="GW413" s="73"/>
    </row>
    <row r="414" spans="2:205" ht="12.75"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T414" s="73"/>
      <c r="BU414" s="73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  <c r="FS414" s="73"/>
      <c r="FT414" s="73"/>
      <c r="FU414" s="73"/>
      <c r="FV414" s="73"/>
      <c r="FW414" s="73"/>
      <c r="FX414" s="73"/>
      <c r="FY414" s="73"/>
      <c r="FZ414" s="73"/>
      <c r="GA414" s="73"/>
      <c r="GB414" s="73"/>
      <c r="GC414" s="73"/>
      <c r="GD414" s="73"/>
      <c r="GE414" s="73"/>
      <c r="GF414" s="73"/>
      <c r="GG414" s="73"/>
      <c r="GH414" s="73"/>
      <c r="GI414" s="73"/>
      <c r="GJ414" s="73"/>
      <c r="GK414" s="73"/>
      <c r="GL414" s="73"/>
      <c r="GM414" s="73"/>
      <c r="GN414" s="73"/>
      <c r="GO414" s="73"/>
      <c r="GP414" s="73"/>
      <c r="GQ414" s="73"/>
      <c r="GR414" s="73"/>
      <c r="GS414" s="73"/>
      <c r="GT414" s="73"/>
      <c r="GU414" s="73"/>
      <c r="GV414" s="73"/>
      <c r="GW414" s="73"/>
    </row>
    <row r="415" spans="2:205" ht="12.75"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T415" s="73"/>
      <c r="BU415" s="73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  <c r="FS415" s="73"/>
      <c r="FT415" s="73"/>
      <c r="FU415" s="73"/>
      <c r="FV415" s="73"/>
      <c r="FW415" s="73"/>
      <c r="FX415" s="73"/>
      <c r="FY415" s="73"/>
      <c r="FZ415" s="73"/>
      <c r="GA415" s="73"/>
      <c r="GB415" s="73"/>
      <c r="GC415" s="73"/>
      <c r="GD415" s="73"/>
      <c r="GE415" s="73"/>
      <c r="GF415" s="73"/>
      <c r="GG415" s="73"/>
      <c r="GH415" s="73"/>
      <c r="GI415" s="73"/>
      <c r="GJ415" s="73"/>
      <c r="GK415" s="73"/>
      <c r="GL415" s="73"/>
      <c r="GM415" s="73"/>
      <c r="GN415" s="73"/>
      <c r="GO415" s="73"/>
      <c r="GP415" s="73"/>
      <c r="GQ415" s="73"/>
      <c r="GR415" s="73"/>
      <c r="GS415" s="73"/>
      <c r="GT415" s="73"/>
      <c r="GU415" s="73"/>
      <c r="GV415" s="73"/>
      <c r="GW415" s="73"/>
    </row>
    <row r="416" spans="2:205" ht="12.75"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  <c r="FS416" s="73"/>
      <c r="FT416" s="73"/>
      <c r="FU416" s="73"/>
      <c r="FV416" s="73"/>
      <c r="FW416" s="73"/>
      <c r="FX416" s="73"/>
      <c r="FY416" s="73"/>
      <c r="FZ416" s="73"/>
      <c r="GA416" s="73"/>
      <c r="GB416" s="73"/>
      <c r="GC416" s="73"/>
      <c r="GD416" s="73"/>
      <c r="GE416" s="73"/>
      <c r="GF416" s="73"/>
      <c r="GG416" s="73"/>
      <c r="GH416" s="73"/>
      <c r="GI416" s="73"/>
      <c r="GJ416" s="73"/>
      <c r="GK416" s="73"/>
      <c r="GL416" s="73"/>
      <c r="GM416" s="73"/>
      <c r="GN416" s="73"/>
      <c r="GO416" s="73"/>
      <c r="GP416" s="73"/>
      <c r="GQ416" s="73"/>
      <c r="GR416" s="73"/>
      <c r="GS416" s="73"/>
      <c r="GT416" s="73"/>
      <c r="GU416" s="73"/>
      <c r="GV416" s="73"/>
      <c r="GW416" s="73"/>
    </row>
    <row r="417" spans="2:205" ht="12.75"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3"/>
      <c r="BU417" s="73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  <c r="FS417" s="73"/>
      <c r="FT417" s="73"/>
      <c r="FU417" s="73"/>
      <c r="FV417" s="73"/>
      <c r="FW417" s="73"/>
      <c r="FX417" s="73"/>
      <c r="FY417" s="73"/>
      <c r="FZ417" s="73"/>
      <c r="GA417" s="73"/>
      <c r="GB417" s="73"/>
      <c r="GC417" s="73"/>
      <c r="GD417" s="73"/>
      <c r="GE417" s="73"/>
      <c r="GF417" s="73"/>
      <c r="GG417" s="73"/>
      <c r="GH417" s="73"/>
      <c r="GI417" s="73"/>
      <c r="GJ417" s="73"/>
      <c r="GK417" s="73"/>
      <c r="GL417" s="73"/>
      <c r="GM417" s="73"/>
      <c r="GN417" s="73"/>
      <c r="GO417" s="73"/>
      <c r="GP417" s="73"/>
      <c r="GQ417" s="73"/>
      <c r="GR417" s="73"/>
      <c r="GS417" s="73"/>
      <c r="GT417" s="73"/>
      <c r="GU417" s="73"/>
      <c r="GV417" s="73"/>
      <c r="GW417" s="73"/>
    </row>
    <row r="418" spans="2:205" ht="12.75"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73"/>
      <c r="BU418" s="73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  <c r="FS418" s="73"/>
      <c r="FT418" s="73"/>
      <c r="FU418" s="73"/>
      <c r="FV418" s="73"/>
      <c r="FW418" s="73"/>
      <c r="FX418" s="73"/>
      <c r="FY418" s="73"/>
      <c r="FZ418" s="73"/>
      <c r="GA418" s="73"/>
      <c r="GB418" s="73"/>
      <c r="GC418" s="73"/>
      <c r="GD418" s="73"/>
      <c r="GE418" s="73"/>
      <c r="GF418" s="73"/>
      <c r="GG418" s="73"/>
      <c r="GH418" s="73"/>
      <c r="GI418" s="73"/>
      <c r="GJ418" s="73"/>
      <c r="GK418" s="73"/>
      <c r="GL418" s="73"/>
      <c r="GM418" s="73"/>
      <c r="GN418" s="73"/>
      <c r="GO418" s="73"/>
      <c r="GP418" s="73"/>
      <c r="GQ418" s="73"/>
      <c r="GR418" s="73"/>
      <c r="GS418" s="73"/>
      <c r="GT418" s="73"/>
      <c r="GU418" s="73"/>
      <c r="GV418" s="73"/>
      <c r="GW418" s="73"/>
    </row>
    <row r="419" spans="2:205" ht="12.75"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T419" s="73"/>
      <c r="BU419" s="73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  <c r="FS419" s="73"/>
      <c r="FT419" s="73"/>
      <c r="FU419" s="73"/>
      <c r="FV419" s="73"/>
      <c r="FW419" s="73"/>
      <c r="FX419" s="73"/>
      <c r="FY419" s="73"/>
      <c r="FZ419" s="73"/>
      <c r="GA419" s="73"/>
      <c r="GB419" s="73"/>
      <c r="GC419" s="73"/>
      <c r="GD419" s="73"/>
      <c r="GE419" s="73"/>
      <c r="GF419" s="73"/>
      <c r="GG419" s="73"/>
      <c r="GH419" s="73"/>
      <c r="GI419" s="73"/>
      <c r="GJ419" s="73"/>
      <c r="GK419" s="73"/>
      <c r="GL419" s="73"/>
      <c r="GM419" s="73"/>
      <c r="GN419" s="73"/>
      <c r="GO419" s="73"/>
      <c r="GP419" s="73"/>
      <c r="GQ419" s="73"/>
      <c r="GR419" s="73"/>
      <c r="GS419" s="73"/>
      <c r="GT419" s="73"/>
      <c r="GU419" s="73"/>
      <c r="GV419" s="73"/>
      <c r="GW419" s="73"/>
    </row>
    <row r="420" spans="2:205" ht="12.75"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T420" s="73"/>
      <c r="BU420" s="73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  <c r="FS420" s="73"/>
      <c r="FT420" s="73"/>
      <c r="FU420" s="73"/>
      <c r="FV420" s="73"/>
      <c r="FW420" s="73"/>
      <c r="FX420" s="73"/>
      <c r="FY420" s="73"/>
      <c r="FZ420" s="73"/>
      <c r="GA420" s="73"/>
      <c r="GB420" s="73"/>
      <c r="GC420" s="73"/>
      <c r="GD420" s="73"/>
      <c r="GE420" s="73"/>
      <c r="GF420" s="73"/>
      <c r="GG420" s="73"/>
      <c r="GH420" s="73"/>
      <c r="GI420" s="73"/>
      <c r="GJ420" s="73"/>
      <c r="GK420" s="73"/>
      <c r="GL420" s="73"/>
      <c r="GM420" s="73"/>
      <c r="GN420" s="73"/>
      <c r="GO420" s="73"/>
      <c r="GP420" s="73"/>
      <c r="GQ420" s="73"/>
      <c r="GR420" s="73"/>
      <c r="GS420" s="73"/>
      <c r="GT420" s="73"/>
      <c r="GU420" s="73"/>
      <c r="GV420" s="73"/>
      <c r="GW420" s="73"/>
    </row>
    <row r="421" spans="2:205" ht="12.75"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73"/>
      <c r="BU421" s="73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  <c r="FS421" s="73"/>
      <c r="FT421" s="73"/>
      <c r="FU421" s="73"/>
      <c r="FV421" s="73"/>
      <c r="FW421" s="73"/>
      <c r="FX421" s="73"/>
      <c r="FY421" s="73"/>
      <c r="FZ421" s="73"/>
      <c r="GA421" s="73"/>
      <c r="GB421" s="73"/>
      <c r="GC421" s="73"/>
      <c r="GD421" s="73"/>
      <c r="GE421" s="73"/>
      <c r="GF421" s="73"/>
      <c r="GG421" s="73"/>
      <c r="GH421" s="73"/>
      <c r="GI421" s="73"/>
      <c r="GJ421" s="73"/>
      <c r="GK421" s="73"/>
      <c r="GL421" s="73"/>
      <c r="GM421" s="73"/>
      <c r="GN421" s="73"/>
      <c r="GO421" s="73"/>
      <c r="GP421" s="73"/>
      <c r="GQ421" s="73"/>
      <c r="GR421" s="73"/>
      <c r="GS421" s="73"/>
      <c r="GT421" s="73"/>
      <c r="GU421" s="73"/>
      <c r="GV421" s="73"/>
      <c r="GW421" s="73"/>
    </row>
    <row r="422" spans="2:205" ht="12.75"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T422" s="73"/>
      <c r="BU422" s="73"/>
      <c r="BV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  <c r="FS422" s="73"/>
      <c r="FT422" s="73"/>
      <c r="FU422" s="73"/>
      <c r="FV422" s="73"/>
      <c r="FW422" s="73"/>
      <c r="FX422" s="73"/>
      <c r="FY422" s="73"/>
      <c r="FZ422" s="73"/>
      <c r="GA422" s="73"/>
      <c r="GB422" s="73"/>
      <c r="GC422" s="73"/>
      <c r="GD422" s="73"/>
      <c r="GE422" s="73"/>
      <c r="GF422" s="73"/>
      <c r="GG422" s="73"/>
      <c r="GH422" s="73"/>
      <c r="GI422" s="73"/>
      <c r="GJ422" s="73"/>
      <c r="GK422" s="73"/>
      <c r="GL422" s="73"/>
      <c r="GM422" s="73"/>
      <c r="GN422" s="73"/>
      <c r="GO422" s="73"/>
      <c r="GP422" s="73"/>
      <c r="GQ422" s="73"/>
      <c r="GR422" s="73"/>
      <c r="GS422" s="73"/>
      <c r="GT422" s="73"/>
      <c r="GU422" s="73"/>
      <c r="GV422" s="73"/>
      <c r="GW422" s="73"/>
    </row>
  </sheetData>
  <sheetProtection/>
  <mergeCells count="32">
    <mergeCell ref="BI10:BJ10"/>
    <mergeCell ref="AO10:AP10"/>
    <mergeCell ref="AQ10:AR10"/>
    <mergeCell ref="AS10:AT10"/>
    <mergeCell ref="AU10:AV10"/>
    <mergeCell ref="AW10:AX10"/>
    <mergeCell ref="AK10:AL10"/>
    <mergeCell ref="AM10:AN10"/>
    <mergeCell ref="BA10:BB10"/>
    <mergeCell ref="BC10:BD10"/>
    <mergeCell ref="BE10:BF10"/>
    <mergeCell ref="BG10:BH10"/>
    <mergeCell ref="S10:T10"/>
    <mergeCell ref="U10:V10"/>
    <mergeCell ref="W10:X10"/>
    <mergeCell ref="Y10:Z10"/>
    <mergeCell ref="AA10:AB10"/>
    <mergeCell ref="AY10:AZ10"/>
    <mergeCell ref="AC10:AD10"/>
    <mergeCell ref="AE10:AF10"/>
    <mergeCell ref="AG10:AH10"/>
    <mergeCell ref="AI10:AJ10"/>
    <mergeCell ref="FG1:FK1"/>
    <mergeCell ref="AE9:AF9"/>
    <mergeCell ref="C10:D10"/>
    <mergeCell ref="E10:F10"/>
    <mergeCell ref="G10:H10"/>
    <mergeCell ref="I10:J10"/>
    <mergeCell ref="K10:L10"/>
    <mergeCell ref="M10:N10"/>
    <mergeCell ref="O10:P10"/>
    <mergeCell ref="Q10:R10"/>
  </mergeCells>
  <printOptions/>
  <pageMargins left="0.7086614173228347" right="0.31496062992125984" top="0.35433070866141736" bottom="0.7480314960629921" header="0.31496062992125984" footer="0.31496062992125984"/>
  <pageSetup fitToWidth="0" horizontalDpi="600" verticalDpi="600" orientation="landscape" paperSize="8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422"/>
  <sheetViews>
    <sheetView tabSelected="1" zoomScalePageLayoutView="0" workbookViewId="0" topLeftCell="A9">
      <selection activeCell="A9" sqref="A9:EU26"/>
    </sheetView>
  </sheetViews>
  <sheetFormatPr defaultColWidth="11.421875" defaultRowHeight="12.75"/>
  <cols>
    <col min="1" max="1" width="3.421875" style="0" customWidth="1"/>
    <col min="2" max="2" width="18.421875" style="0" customWidth="1"/>
    <col min="3" max="28" width="2.28125" style="0" customWidth="1"/>
    <col min="29" max="29" width="2.140625" style="0" customWidth="1"/>
    <col min="30" max="30" width="2.28125" style="0" customWidth="1"/>
    <col min="31" max="31" width="2.421875" style="0" customWidth="1"/>
    <col min="32" max="34" width="2.28125" style="0" customWidth="1"/>
    <col min="35" max="62" width="2.140625" style="0" hidden="1" customWidth="1"/>
    <col min="63" max="110" width="1.8515625" style="0" hidden="1" customWidth="1"/>
    <col min="111" max="111" width="5.00390625" style="0" hidden="1" customWidth="1"/>
    <col min="112" max="113" width="3.140625" style="0" hidden="1" customWidth="1"/>
    <col min="114" max="114" width="3.28125" style="0" hidden="1" customWidth="1"/>
    <col min="115" max="116" width="2.8515625" style="0" hidden="1" customWidth="1"/>
    <col min="117" max="118" width="3.00390625" style="0" hidden="1" customWidth="1"/>
    <col min="119" max="119" width="3.140625" style="0" hidden="1" customWidth="1"/>
    <col min="120" max="120" width="3.28125" style="0" hidden="1" customWidth="1"/>
    <col min="121" max="122" width="3.00390625" style="0" hidden="1" customWidth="1"/>
    <col min="123" max="123" width="2.7109375" style="0" hidden="1" customWidth="1"/>
    <col min="124" max="124" width="3.00390625" style="0" hidden="1" customWidth="1"/>
    <col min="125" max="125" width="3.28125" style="0" hidden="1" customWidth="1"/>
    <col min="126" max="126" width="3.140625" style="0" hidden="1" customWidth="1"/>
    <col min="127" max="127" width="3.00390625" style="0" hidden="1" customWidth="1"/>
    <col min="128" max="128" width="3.140625" style="0" hidden="1" customWidth="1"/>
    <col min="129" max="129" width="2.57421875" style="0" hidden="1" customWidth="1"/>
    <col min="130" max="131" width="3.28125" style="0" hidden="1" customWidth="1"/>
    <col min="132" max="132" width="3.140625" style="0" hidden="1" customWidth="1"/>
    <col min="133" max="133" width="2.8515625" style="0" hidden="1" customWidth="1"/>
    <col min="134" max="134" width="3.140625" style="0" hidden="1" customWidth="1"/>
    <col min="135" max="135" width="2.7109375" style="0" hidden="1" customWidth="1"/>
    <col min="136" max="136" width="2.140625" style="0" hidden="1" customWidth="1"/>
    <col min="137" max="137" width="2.57421875" style="0" customWidth="1"/>
    <col min="138" max="138" width="2.8515625" style="0" customWidth="1"/>
    <col min="139" max="139" width="4.00390625" style="0" customWidth="1"/>
    <col min="140" max="140" width="1.8515625" style="0" customWidth="1"/>
    <col min="141" max="141" width="1.28515625" style="0" customWidth="1"/>
    <col min="142" max="142" width="3.421875" style="0" customWidth="1"/>
    <col min="143" max="143" width="17.00390625" style="0" customWidth="1"/>
    <col min="144" max="144" width="5.7109375" style="0" customWidth="1"/>
    <col min="145" max="145" width="4.28125" style="0" customWidth="1"/>
    <col min="146" max="148" width="3.7109375" style="0" customWidth="1"/>
    <col min="149" max="151" width="4.7109375" style="0" customWidth="1"/>
    <col min="152" max="155" width="3.7109375" style="0" customWidth="1"/>
    <col min="156" max="159" width="4.7109375" style="0" customWidth="1"/>
    <col min="160" max="163" width="3.7109375" style="0" customWidth="1"/>
    <col min="164" max="168" width="4.7109375" style="0" customWidth="1"/>
    <col min="169" max="169" width="4.57421875" style="0" customWidth="1"/>
    <col min="170" max="170" width="3.28125" style="0" customWidth="1"/>
    <col min="171" max="171" width="2.28125" style="0" customWidth="1"/>
    <col min="172" max="173" width="2.7109375" style="0" customWidth="1"/>
    <col min="174" max="175" width="13.7109375" style="0" customWidth="1"/>
    <col min="176" max="176" width="2.7109375" style="0" customWidth="1"/>
    <col min="177" max="177" width="2.8515625" style="0" customWidth="1"/>
    <col min="178" max="178" width="2.7109375" style="0" customWidth="1"/>
    <col min="179" max="179" width="3.7109375" style="0" customWidth="1"/>
    <col min="180" max="180" width="2.7109375" style="0" customWidth="1"/>
    <col min="181" max="182" width="13.7109375" style="0" customWidth="1"/>
    <col min="183" max="187" width="2.7109375" style="0" customWidth="1"/>
    <col min="188" max="189" width="13.7109375" style="0" customWidth="1"/>
    <col min="190" max="191" width="2.7109375" style="0" customWidth="1"/>
    <col min="192" max="194" width="2.140625" style="0" customWidth="1"/>
    <col min="195" max="195" width="3.7109375" style="0" customWidth="1"/>
  </cols>
  <sheetData>
    <row r="1" spans="149:168" ht="12.75" hidden="1">
      <c r="ES1" s="9"/>
      <c r="ET1" s="9"/>
      <c r="FG1" s="369"/>
      <c r="FH1" s="369"/>
      <c r="FI1" s="369"/>
      <c r="FJ1" s="369"/>
      <c r="FK1" s="369"/>
      <c r="FL1" s="10"/>
    </row>
    <row r="2" ht="13.5" customHeight="1" hidden="1">
      <c r="C2" s="11"/>
    </row>
    <row r="3" spans="3:61" ht="13.5" customHeight="1" hidden="1">
      <c r="C3" s="12">
        <f>SUM(C11:C28)</f>
        <v>5</v>
      </c>
      <c r="D3" s="11"/>
      <c r="E3" s="12">
        <f>SUM(E11:E83)</f>
        <v>0</v>
      </c>
      <c r="G3" s="11">
        <f>SUM(G11:G83)</f>
        <v>0</v>
      </c>
      <c r="H3" s="11"/>
      <c r="I3" s="11">
        <f>SUM(I11:I83)</f>
        <v>20</v>
      </c>
      <c r="K3" s="11">
        <f>SUM(K11:K83)</f>
        <v>0</v>
      </c>
      <c r="L3" s="11"/>
      <c r="M3" s="11">
        <f>SUM(M11:M83)</f>
        <v>10</v>
      </c>
      <c r="O3" s="11">
        <f>SUM(O11:O83)</f>
        <v>0</v>
      </c>
      <c r="P3" s="11"/>
      <c r="Q3" s="11">
        <f>SUM(Q11:Q83)</f>
        <v>19</v>
      </c>
      <c r="S3" s="11">
        <f>SUM(S11:S83)</f>
        <v>3</v>
      </c>
      <c r="T3" s="11"/>
      <c r="U3" s="11">
        <f>SUM(U11:U83)</f>
        <v>25</v>
      </c>
      <c r="W3" s="11">
        <f>SUM(W11:W83)</f>
        <v>0</v>
      </c>
      <c r="X3" s="11"/>
      <c r="Y3" s="11">
        <f>SUM(Y11:Y83)</f>
        <v>0</v>
      </c>
      <c r="AA3" s="11">
        <f>SUM(AA11:AA83)</f>
        <v>19</v>
      </c>
      <c r="AB3" s="11"/>
      <c r="AC3" s="11">
        <f>SUM(AC11:AC83)</f>
        <v>25</v>
      </c>
      <c r="AE3" s="11">
        <f>SUM(AE11:AE83)</f>
        <v>15</v>
      </c>
      <c r="AF3" s="11"/>
      <c r="AG3" s="11">
        <f>SUM(AG11:AG83)</f>
        <v>19</v>
      </c>
      <c r="AI3" s="11">
        <f>SUM(AI11:AI83)</f>
        <v>0</v>
      </c>
      <c r="AJ3" s="11"/>
      <c r="AK3" s="11">
        <f>SUM(AK11:AK83)</f>
        <v>0</v>
      </c>
      <c r="AY3" s="11">
        <f>SUM(AY11:AY83)</f>
        <v>0</v>
      </c>
      <c r="AZ3" s="11"/>
      <c r="BA3" s="11">
        <f>SUM(BA11:BA83)</f>
        <v>0</v>
      </c>
      <c r="BC3" s="11">
        <f>SUM(BC11:BC83)</f>
        <v>0</v>
      </c>
      <c r="BD3" s="11"/>
      <c r="BE3" s="11">
        <f>SUM(BE11:BE83)</f>
        <v>0</v>
      </c>
      <c r="BG3" s="11">
        <f>SUM(BG11:BG83)</f>
        <v>0</v>
      </c>
      <c r="BH3" s="11"/>
      <c r="BI3" s="11">
        <f>SUM(BI11:BI83)</f>
        <v>0</v>
      </c>
    </row>
    <row r="4" spans="3:61" ht="13.5" customHeight="1" hidden="1">
      <c r="C4" s="12">
        <f>SUM(D11:D83)</f>
        <v>25</v>
      </c>
      <c r="E4" s="12">
        <f>SUM(F11:F83)</f>
        <v>0</v>
      </c>
      <c r="G4" s="11">
        <f>SUM(H11:H83)</f>
        <v>0</v>
      </c>
      <c r="I4" s="11">
        <f>SUM(J11:J83)</f>
        <v>13</v>
      </c>
      <c r="K4" s="11">
        <f>SUM(L11:L83)</f>
        <v>0</v>
      </c>
      <c r="M4" s="11">
        <f>SUM(N11:N83)</f>
        <v>10</v>
      </c>
      <c r="O4" s="11">
        <f>SUM(P11:P83)</f>
        <v>0</v>
      </c>
      <c r="Q4" s="11">
        <f>SUM(R11:R83)</f>
        <v>12</v>
      </c>
      <c r="S4" s="11">
        <f>SUM(T11:T83)</f>
        <v>31</v>
      </c>
      <c r="U4" s="11">
        <f>SUM(V11:V83)</f>
        <v>10</v>
      </c>
      <c r="W4" s="11">
        <f>SUM(X11:X83)</f>
        <v>0</v>
      </c>
      <c r="Y4" s="11">
        <f>SUM(Z11:Z83)</f>
        <v>0</v>
      </c>
      <c r="AA4" s="11">
        <f>SUM(AB11:AB83)</f>
        <v>14</v>
      </c>
      <c r="AC4" s="11">
        <f>SUM(AD11:AD83)</f>
        <v>10</v>
      </c>
      <c r="AE4" s="11">
        <f>SUM(AF11:AF83)</f>
        <v>17</v>
      </c>
      <c r="AG4" s="11">
        <f>SUM(AH11:AH83)</f>
        <v>16</v>
      </c>
      <c r="AI4" s="11">
        <f>SUM(AJ11:AJ83)</f>
        <v>0</v>
      </c>
      <c r="AK4" s="11">
        <f>SUM(AL11:AL83)</f>
        <v>0</v>
      </c>
      <c r="AY4" s="11">
        <f>SUM(AZ11:AZ83)</f>
        <v>0</v>
      </c>
      <c r="BA4" s="11">
        <f>SUM(BB11:BB83)</f>
        <v>0</v>
      </c>
      <c r="BC4" s="11">
        <f>SUM(BD11:BD83)</f>
        <v>0</v>
      </c>
      <c r="BE4" s="11">
        <f>SUM(BF11:BF83)</f>
        <v>0</v>
      </c>
      <c r="BG4" s="11">
        <f>SUM(BH11:BH83)</f>
        <v>0</v>
      </c>
      <c r="BI4" s="11">
        <f>SUM(BJ11:BJ83)</f>
        <v>0</v>
      </c>
    </row>
    <row r="5" spans="3:61" ht="13.5" customHeight="1" hidden="1">
      <c r="C5" s="12">
        <f>C8-C7-C6</f>
        <v>0</v>
      </c>
      <c r="E5" s="12">
        <f>E8-E7-E6</f>
        <v>0</v>
      </c>
      <c r="G5" s="11">
        <f>G8-G7-G6</f>
        <v>0</v>
      </c>
      <c r="I5" s="11">
        <f>I8-I7-I6</f>
        <v>4</v>
      </c>
      <c r="K5" s="11">
        <f>K8-K7-K6</f>
        <v>0</v>
      </c>
      <c r="M5" s="11">
        <f>M8-M7-M6</f>
        <v>5</v>
      </c>
      <c r="O5" s="11">
        <f>O8-O7-O6</f>
        <v>0</v>
      </c>
      <c r="Q5" s="11">
        <f>Q8-Q7-Q6</f>
        <v>4</v>
      </c>
      <c r="S5" s="11">
        <f>S8-S7-S6</f>
        <v>0</v>
      </c>
      <c r="U5" s="11">
        <f>U8-U7-U6</f>
        <v>6</v>
      </c>
      <c r="W5" s="11">
        <f>W8-W7-W6</f>
        <v>0</v>
      </c>
      <c r="Y5" s="11">
        <f>Y8-Y7-Y6</f>
        <v>0</v>
      </c>
      <c r="AA5" s="11">
        <f>AA8-AA7-AA6</f>
        <v>4</v>
      </c>
      <c r="AC5" s="11">
        <f>AC8-AC7-AC6</f>
        <v>6</v>
      </c>
      <c r="AE5" s="11">
        <f>AE8-AE7-AE6</f>
        <v>2</v>
      </c>
      <c r="AG5" s="11">
        <f>AG8-AG7-AG6</f>
        <v>3</v>
      </c>
      <c r="AI5" s="11">
        <f>AI8-AI7-AI6</f>
        <v>0</v>
      </c>
      <c r="AK5" s="11">
        <f>AK8-AK7-AK6</f>
        <v>0</v>
      </c>
      <c r="AY5" s="11">
        <f>AY8-AY7-AY6</f>
        <v>0</v>
      </c>
      <c r="BA5" s="11">
        <f>BA8-BA7-BA6</f>
        <v>0</v>
      </c>
      <c r="BC5" s="11">
        <f>BC8-BC7-BC6</f>
        <v>0</v>
      </c>
      <c r="BE5" s="11">
        <f>BE8-BE7-BE6</f>
        <v>0</v>
      </c>
      <c r="BG5" s="11">
        <f>BG8-BG7-BG6</f>
        <v>0</v>
      </c>
      <c r="BI5" s="11">
        <f>BI8-BI7-BI6</f>
        <v>0</v>
      </c>
    </row>
    <row r="6" spans="3:61" ht="13.5" customHeight="1" hidden="1">
      <c r="C6" s="12">
        <f>COUNTIF(C84:C107,1)</f>
        <v>1</v>
      </c>
      <c r="E6" s="12">
        <f>COUNTIF(E84:E107,1)</f>
        <v>0</v>
      </c>
      <c r="G6" s="11">
        <f>COUNTIF(G84:G107,1)</f>
        <v>0</v>
      </c>
      <c r="I6" s="11">
        <f>COUNTIF(I84:I107,1)</f>
        <v>3</v>
      </c>
      <c r="K6" s="11">
        <f>COUNTIF(K84:K107,1)</f>
        <v>0</v>
      </c>
      <c r="M6" s="11">
        <f>COUNTIF(M84:M107,1)</f>
        <v>2</v>
      </c>
      <c r="O6" s="11">
        <f>COUNTIF(O84:O107,1)</f>
        <v>0</v>
      </c>
      <c r="Q6" s="11">
        <f>COUNTIF(Q84:Q107,1)</f>
        <v>1</v>
      </c>
      <c r="S6" s="11">
        <f>COUNTIF(S84:S107,1)</f>
        <v>1</v>
      </c>
      <c r="U6" s="11">
        <f>COUNTIF(U84:U107,1)</f>
        <v>2</v>
      </c>
      <c r="W6" s="11">
        <f>COUNTIF(W84:W107,1)</f>
        <v>0</v>
      </c>
      <c r="Y6" s="11">
        <f>COUNTIF(Y84:Y107,1)</f>
        <v>0</v>
      </c>
      <c r="AA6" s="11">
        <f>COUNTIF(AA84:AA107,1)</f>
        <v>1</v>
      </c>
      <c r="AC6" s="11">
        <f>COUNTIF(AC84:AC107,1)</f>
        <v>2</v>
      </c>
      <c r="AE6" s="11">
        <f>COUNTIF(AE84:AE107,1)</f>
        <v>0</v>
      </c>
      <c r="AG6" s="11">
        <f>COUNTIF(AG84:AG107,1)</f>
        <v>2</v>
      </c>
      <c r="AI6" s="11">
        <f>COUNTIF(AI84:AI107,1)</f>
        <v>0</v>
      </c>
      <c r="AK6" s="11">
        <f>COUNTIF(AK84:AK107,1)</f>
        <v>0</v>
      </c>
      <c r="AY6" s="11">
        <f>COUNTIF(AY84:AY107,1)</f>
        <v>0</v>
      </c>
      <c r="BA6" s="11">
        <f>COUNTIF(BA84:BA107,1)</f>
        <v>0</v>
      </c>
      <c r="BC6" s="11">
        <f>COUNTIF(BC84:BC107,1)</f>
        <v>0</v>
      </c>
      <c r="BE6" s="11">
        <f>COUNTIF(BE84:BE107,1)</f>
        <v>0</v>
      </c>
      <c r="BG6" s="11">
        <f>COUNTIF(BG84:BG107,1)</f>
        <v>0</v>
      </c>
      <c r="BI6" s="11">
        <f>COUNTIF(BI84:BI107,1)</f>
        <v>0</v>
      </c>
    </row>
    <row r="7" spans="3:61" ht="13.5" customHeight="1" hidden="1">
      <c r="C7" s="12">
        <f>COUNTIF(C84:C107,3)</f>
        <v>8</v>
      </c>
      <c r="E7" s="12">
        <f>COUNTIF(E84:E107,3)</f>
        <v>0</v>
      </c>
      <c r="G7" s="11">
        <f>COUNTIF(G84:G107,3)</f>
        <v>0</v>
      </c>
      <c r="I7" s="11">
        <f>COUNTIF(I84:I107,3)</f>
        <v>2</v>
      </c>
      <c r="K7" s="11">
        <f>COUNTIF(K84:K107,3)</f>
        <v>0</v>
      </c>
      <c r="M7" s="11">
        <f>COUNTIF(M84:M107,3)</f>
        <v>2</v>
      </c>
      <c r="O7" s="11">
        <f>COUNTIF(O84:O107,3)</f>
        <v>0</v>
      </c>
      <c r="Q7" s="11">
        <f>COUNTIF(Q84:Q107,3)</f>
        <v>4</v>
      </c>
      <c r="S7" s="11">
        <f>COUNTIF(S84:S107,3)</f>
        <v>8</v>
      </c>
      <c r="U7" s="11">
        <f>COUNTIF(U84:U107,3)</f>
        <v>1</v>
      </c>
      <c r="W7" s="11">
        <f>COUNTIF(W84:W107,3)</f>
        <v>0</v>
      </c>
      <c r="Y7" s="11">
        <f>COUNTIF(Y84:Y107,3)</f>
        <v>0</v>
      </c>
      <c r="AA7" s="11">
        <f>COUNTIF(AA84:AA107,3)</f>
        <v>4</v>
      </c>
      <c r="AC7" s="11">
        <f>COUNTIF(AC84:AC107,3)</f>
        <v>1</v>
      </c>
      <c r="AE7" s="11">
        <f>COUNTIF(AE84:AE107,3)</f>
        <v>7</v>
      </c>
      <c r="AG7" s="11">
        <f>COUNTIF(AG84:AG107,3)</f>
        <v>4</v>
      </c>
      <c r="AI7" s="11">
        <f>COUNTIF(AI84:AI107,3)</f>
        <v>0</v>
      </c>
      <c r="AK7" s="11">
        <f>COUNTIF(AK84:AK107,3)</f>
        <v>0</v>
      </c>
      <c r="AY7" s="11">
        <f>COUNTIF(AY84:AY107,3)</f>
        <v>0</v>
      </c>
      <c r="BA7" s="11">
        <f>COUNTIF(BA84:BA107,3)</f>
        <v>0</v>
      </c>
      <c r="BC7" s="11">
        <f>COUNTIF(BC84:BC107,3)</f>
        <v>0</v>
      </c>
      <c r="BE7" s="11">
        <f>COUNTIF(BE84:BE107,3)</f>
        <v>0</v>
      </c>
      <c r="BG7" s="11">
        <f>COUNTIF(BG84:BG107,3)</f>
        <v>0</v>
      </c>
      <c r="BI7" s="11">
        <f>COUNTIF(BI84:BI107,3)</f>
        <v>0</v>
      </c>
    </row>
    <row r="8" spans="3:62" ht="13.5" customHeight="1" hidden="1">
      <c r="C8" s="13">
        <f>COUNT(C11:C83)</f>
        <v>9</v>
      </c>
      <c r="D8" s="14"/>
      <c r="E8" s="13">
        <f>COUNT(E11:E83)</f>
        <v>0</v>
      </c>
      <c r="F8" s="14"/>
      <c r="G8" s="11">
        <f>COUNT(G11:G83)</f>
        <v>0</v>
      </c>
      <c r="H8" s="14"/>
      <c r="I8" s="11">
        <f>COUNT(I11:I83)</f>
        <v>9</v>
      </c>
      <c r="J8" s="14"/>
      <c r="K8" s="11">
        <f>COUNT(K11:K83)</f>
        <v>0</v>
      </c>
      <c r="L8" s="14"/>
      <c r="M8" s="11">
        <f>COUNT(M11:M83)</f>
        <v>9</v>
      </c>
      <c r="N8" s="14"/>
      <c r="O8" s="11">
        <f>COUNT(O11:O83)</f>
        <v>0</v>
      </c>
      <c r="P8" s="14"/>
      <c r="Q8" s="11">
        <f>COUNT(Q11:Q83)</f>
        <v>9</v>
      </c>
      <c r="R8" s="14"/>
      <c r="S8" s="11">
        <f>COUNT(S11:S83)</f>
        <v>9</v>
      </c>
      <c r="T8" s="14"/>
      <c r="U8" s="11">
        <f>COUNT(U11:U83)</f>
        <v>9</v>
      </c>
      <c r="V8" s="14"/>
      <c r="W8" s="11">
        <f>COUNT(W11:W83)</f>
        <v>0</v>
      </c>
      <c r="X8" s="14"/>
      <c r="Y8" s="11">
        <f>COUNT(Y11:Y83)</f>
        <v>0</v>
      </c>
      <c r="Z8" s="14"/>
      <c r="AA8" s="11">
        <f>COUNT(AA11:AA83)</f>
        <v>9</v>
      </c>
      <c r="AB8" s="14"/>
      <c r="AC8" s="11">
        <f>COUNT(AC11:AC83)</f>
        <v>9</v>
      </c>
      <c r="AD8" s="14"/>
      <c r="AE8" s="11">
        <f>COUNT(AE11:AE83)</f>
        <v>9</v>
      </c>
      <c r="AF8" s="14"/>
      <c r="AG8" s="11">
        <f>COUNT(AG11:AG83)</f>
        <v>9</v>
      </c>
      <c r="AH8" s="14"/>
      <c r="AI8" s="11">
        <f>COUNT(AI11:AI83)</f>
        <v>0</v>
      </c>
      <c r="AJ8" s="14"/>
      <c r="AK8" s="11">
        <f>COUNT(AK11:AK83)</f>
        <v>0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1">
        <f>COUNT(AY11:AY83)</f>
        <v>0</v>
      </c>
      <c r="AZ8" s="14"/>
      <c r="BA8" s="11">
        <f>COUNT(BA11:BA83)</f>
        <v>0</v>
      </c>
      <c r="BB8" s="14"/>
      <c r="BC8" s="11">
        <f>COUNT(BC11:BC83)</f>
        <v>0</v>
      </c>
      <c r="BD8" s="14"/>
      <c r="BE8" s="11">
        <f>COUNT(BE11:BE83)</f>
        <v>0</v>
      </c>
      <c r="BF8" s="14"/>
      <c r="BG8" s="11">
        <f>COUNT(BG11:BG83)</f>
        <v>0</v>
      </c>
      <c r="BH8" s="14"/>
      <c r="BI8" s="11">
        <f>COUNT(BI11:BI83)</f>
        <v>0</v>
      </c>
      <c r="BJ8" s="14"/>
    </row>
    <row r="9" spans="2:191" ht="23.25" customHeight="1" thickBot="1">
      <c r="B9" s="15" t="s">
        <v>373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71">
        <f>COUNT(C11:AL28)/2</f>
        <v>90</v>
      </c>
      <c r="AF9" s="371"/>
      <c r="AG9" s="16"/>
      <c r="AH9" s="16"/>
      <c r="AI9" s="16"/>
      <c r="AJ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7"/>
      <c r="BL9" s="18"/>
      <c r="BM9" s="19"/>
      <c r="BN9" s="18"/>
      <c r="BO9" s="19"/>
      <c r="BP9" s="18"/>
      <c r="BQ9" s="19"/>
      <c r="BR9" s="18"/>
      <c r="BS9" s="19"/>
      <c r="BT9" s="18"/>
      <c r="BU9" s="19"/>
      <c r="BV9" s="18"/>
      <c r="BW9" s="19"/>
      <c r="BX9" s="18"/>
      <c r="BY9" s="19"/>
      <c r="BZ9" s="18"/>
      <c r="CA9" s="19"/>
      <c r="CB9" s="18"/>
      <c r="CC9" s="19"/>
      <c r="CD9" s="18"/>
      <c r="CE9" s="19"/>
      <c r="CF9" s="18"/>
      <c r="CG9" s="19"/>
      <c r="CH9" s="18"/>
      <c r="CI9" s="19"/>
      <c r="CJ9" s="18"/>
      <c r="CK9" s="19"/>
      <c r="CL9" s="18"/>
      <c r="CM9" s="19"/>
      <c r="CN9" s="18"/>
      <c r="CO9" s="19"/>
      <c r="CP9" s="18"/>
      <c r="CQ9" s="19"/>
      <c r="CR9" s="18"/>
      <c r="CS9" s="19"/>
      <c r="CT9" s="18"/>
      <c r="CU9" s="19"/>
      <c r="CV9" s="18"/>
      <c r="CW9" s="19"/>
      <c r="CX9" s="18"/>
      <c r="CY9" s="19"/>
      <c r="CZ9" s="18"/>
      <c r="DA9" s="19"/>
      <c r="DB9" s="18"/>
      <c r="DC9" s="19"/>
      <c r="DD9" s="18"/>
      <c r="DE9" s="19"/>
      <c r="DF9" s="18"/>
      <c r="EM9" s="15" t="s">
        <v>373</v>
      </c>
      <c r="EN9" s="20"/>
      <c r="EW9" s="21"/>
      <c r="EX9" s="21"/>
      <c r="EZ9" s="31" t="s">
        <v>12</v>
      </c>
      <c r="FA9" s="32"/>
      <c r="FB9" s="32"/>
      <c r="FC9" s="32"/>
      <c r="FD9" s="2"/>
      <c r="FE9" s="32"/>
      <c r="FF9" s="32"/>
      <c r="FH9" s="31" t="s">
        <v>13</v>
      </c>
      <c r="FI9" s="21"/>
      <c r="FJ9" s="21"/>
      <c r="FK9" s="21"/>
      <c r="FL9" s="22"/>
      <c r="FO9" s="135"/>
      <c r="FP9" s="136"/>
      <c r="FQ9" s="137"/>
      <c r="FR9" s="15" t="s">
        <v>373</v>
      </c>
      <c r="FS9" s="138"/>
      <c r="FT9" s="139"/>
      <c r="FU9" s="139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40">
        <v>41243</v>
      </c>
      <c r="GH9" s="137"/>
      <c r="GI9" s="137"/>
    </row>
    <row r="10" spans="2:197" ht="13.5" thickBot="1">
      <c r="B10" s="352">
        <f ca="1">TODAY()</f>
        <v>44196</v>
      </c>
      <c r="C10" s="365" t="s">
        <v>362</v>
      </c>
      <c r="D10" s="366"/>
      <c r="E10" s="365" t="s">
        <v>358</v>
      </c>
      <c r="F10" s="366"/>
      <c r="G10" s="365" t="s">
        <v>359</v>
      </c>
      <c r="H10" s="366"/>
      <c r="I10" s="365" t="s">
        <v>360</v>
      </c>
      <c r="J10" s="366"/>
      <c r="K10" s="365" t="s">
        <v>361</v>
      </c>
      <c r="L10" s="366"/>
      <c r="M10" s="365" t="s">
        <v>363</v>
      </c>
      <c r="N10" s="366"/>
      <c r="O10" s="365" t="s">
        <v>364</v>
      </c>
      <c r="P10" s="366"/>
      <c r="Q10" s="365" t="s">
        <v>365</v>
      </c>
      <c r="R10" s="366"/>
      <c r="S10" s="365" t="s">
        <v>367</v>
      </c>
      <c r="T10" s="366"/>
      <c r="U10" s="365" t="s">
        <v>366</v>
      </c>
      <c r="V10" s="366"/>
      <c r="W10" s="365" t="s">
        <v>356</v>
      </c>
      <c r="X10" s="366"/>
      <c r="Y10" s="365" t="s">
        <v>368</v>
      </c>
      <c r="Z10" s="366"/>
      <c r="AA10" s="365" t="s">
        <v>369</v>
      </c>
      <c r="AB10" s="366"/>
      <c r="AC10" s="365" t="s">
        <v>370</v>
      </c>
      <c r="AD10" s="366"/>
      <c r="AE10" s="365" t="s">
        <v>371</v>
      </c>
      <c r="AF10" s="366"/>
      <c r="AG10" s="365" t="s">
        <v>372</v>
      </c>
      <c r="AH10" s="372"/>
      <c r="AI10" s="373">
        <v>17</v>
      </c>
      <c r="AJ10" s="368"/>
      <c r="AK10" s="367">
        <v>18</v>
      </c>
      <c r="AL10" s="368"/>
      <c r="AM10" s="367">
        <v>19</v>
      </c>
      <c r="AN10" s="368"/>
      <c r="AO10" s="367">
        <v>20</v>
      </c>
      <c r="AP10" s="368"/>
      <c r="AQ10" s="367">
        <v>21</v>
      </c>
      <c r="AR10" s="368"/>
      <c r="AS10" s="367">
        <v>22</v>
      </c>
      <c r="AT10" s="368"/>
      <c r="AU10" s="367">
        <v>23</v>
      </c>
      <c r="AV10" s="368"/>
      <c r="AW10" s="367">
        <v>24</v>
      </c>
      <c r="AX10" s="368"/>
      <c r="AY10" s="367">
        <v>25</v>
      </c>
      <c r="AZ10" s="368"/>
      <c r="BA10" s="367">
        <v>26</v>
      </c>
      <c r="BB10" s="368"/>
      <c r="BC10" s="367">
        <v>27</v>
      </c>
      <c r="BD10" s="368"/>
      <c r="BE10" s="367">
        <v>28</v>
      </c>
      <c r="BF10" s="368"/>
      <c r="BG10" s="367">
        <v>29</v>
      </c>
      <c r="BH10" s="368"/>
      <c r="BI10" s="367">
        <v>30</v>
      </c>
      <c r="BJ10" s="368"/>
      <c r="BK10" s="35" t="s">
        <v>17</v>
      </c>
      <c r="BL10" s="36"/>
      <c r="BM10" s="37" t="s">
        <v>18</v>
      </c>
      <c r="BN10" s="38"/>
      <c r="BO10" s="39" t="s">
        <v>19</v>
      </c>
      <c r="BP10" s="36"/>
      <c r="BQ10" s="37" t="s">
        <v>31</v>
      </c>
      <c r="BR10" s="38"/>
      <c r="BS10" s="39" t="s">
        <v>20</v>
      </c>
      <c r="BT10" s="36"/>
      <c r="BU10" s="37" t="s">
        <v>36</v>
      </c>
      <c r="BV10" s="38"/>
      <c r="BW10" s="39" t="s">
        <v>8</v>
      </c>
      <c r="BX10" s="36"/>
      <c r="BY10" s="37" t="s">
        <v>21</v>
      </c>
      <c r="BZ10" s="38"/>
      <c r="CA10" s="39" t="s">
        <v>23</v>
      </c>
      <c r="CB10" s="36"/>
      <c r="CC10" s="39" t="s">
        <v>22</v>
      </c>
      <c r="CD10" s="36"/>
      <c r="CE10" s="37" t="s">
        <v>10</v>
      </c>
      <c r="CF10" s="38"/>
      <c r="CG10" s="39" t="s">
        <v>35</v>
      </c>
      <c r="CH10" s="36"/>
      <c r="CI10" s="37" t="s">
        <v>37</v>
      </c>
      <c r="CJ10" s="38"/>
      <c r="CK10" s="39" t="s">
        <v>38</v>
      </c>
      <c r="CL10" s="36"/>
      <c r="CM10" s="37" t="s">
        <v>14</v>
      </c>
      <c r="CN10" s="38"/>
      <c r="CO10" s="39" t="s">
        <v>16</v>
      </c>
      <c r="CP10" s="36"/>
      <c r="CQ10" s="37" t="s">
        <v>34</v>
      </c>
      <c r="CR10" s="38"/>
      <c r="CS10" s="39" t="s">
        <v>39</v>
      </c>
      <c r="CT10" s="40"/>
      <c r="CU10" s="23"/>
      <c r="CV10" s="24"/>
      <c r="CW10" s="23"/>
      <c r="CX10" s="24"/>
      <c r="CY10" s="23"/>
      <c r="CZ10" s="24"/>
      <c r="DA10" s="23"/>
      <c r="DB10" s="24"/>
      <c r="DC10" s="23"/>
      <c r="DD10" s="24"/>
      <c r="DE10" s="23"/>
      <c r="DF10" s="24"/>
      <c r="DI10" s="3" t="s">
        <v>0</v>
      </c>
      <c r="DJ10" s="3" t="s">
        <v>1</v>
      </c>
      <c r="DK10" s="3" t="s">
        <v>2</v>
      </c>
      <c r="DL10" s="3" t="s">
        <v>3</v>
      </c>
      <c r="DM10" s="3" t="s">
        <v>4</v>
      </c>
      <c r="DN10" s="3" t="s">
        <v>5</v>
      </c>
      <c r="DO10" s="3" t="s">
        <v>6</v>
      </c>
      <c r="DP10" s="3" t="s">
        <v>24</v>
      </c>
      <c r="DQ10" s="47" t="s">
        <v>1</v>
      </c>
      <c r="DR10" s="48" t="s">
        <v>2</v>
      </c>
      <c r="DS10" s="48" t="s">
        <v>3</v>
      </c>
      <c r="DT10" s="48" t="s">
        <v>4</v>
      </c>
      <c r="DU10" s="48" t="s">
        <v>5</v>
      </c>
      <c r="DV10" s="48" t="s">
        <v>6</v>
      </c>
      <c r="DW10" s="48" t="s">
        <v>7</v>
      </c>
      <c r="DX10" s="49" t="s">
        <v>0</v>
      </c>
      <c r="DY10" s="47" t="s">
        <v>1</v>
      </c>
      <c r="DZ10" s="48" t="s">
        <v>2</v>
      </c>
      <c r="EA10" s="48" t="s">
        <v>3</v>
      </c>
      <c r="EB10" s="48" t="s">
        <v>4</v>
      </c>
      <c r="EC10" s="48" t="s">
        <v>5</v>
      </c>
      <c r="ED10" s="48" t="s">
        <v>6</v>
      </c>
      <c r="EE10" s="48" t="s">
        <v>7</v>
      </c>
      <c r="EF10" s="49" t="s">
        <v>0</v>
      </c>
      <c r="EH10" s="25"/>
      <c r="EI10" s="25"/>
      <c r="EM10" s="34">
        <f ca="1">TODAY()</f>
        <v>44196</v>
      </c>
      <c r="EN10" s="3" t="s">
        <v>0</v>
      </c>
      <c r="EO10" s="3" t="s">
        <v>1</v>
      </c>
      <c r="EP10" s="3" t="s">
        <v>2</v>
      </c>
      <c r="EQ10" s="3" t="s">
        <v>3</v>
      </c>
      <c r="ER10" s="3" t="s">
        <v>4</v>
      </c>
      <c r="ES10" s="3" t="s">
        <v>5</v>
      </c>
      <c r="ET10" s="3" t="s">
        <v>6</v>
      </c>
      <c r="EU10" s="3" t="s">
        <v>24</v>
      </c>
      <c r="EV10" s="47" t="s">
        <v>1</v>
      </c>
      <c r="EW10" s="48" t="s">
        <v>2</v>
      </c>
      <c r="EX10" s="48" t="s">
        <v>3</v>
      </c>
      <c r="EY10" s="48" t="s">
        <v>4</v>
      </c>
      <c r="EZ10" s="48" t="s">
        <v>5</v>
      </c>
      <c r="FA10" s="48" t="s">
        <v>6</v>
      </c>
      <c r="FB10" s="48" t="s">
        <v>7</v>
      </c>
      <c r="FC10" s="49" t="s">
        <v>0</v>
      </c>
      <c r="FD10" s="47" t="s">
        <v>1</v>
      </c>
      <c r="FE10" s="48" t="s">
        <v>2</v>
      </c>
      <c r="FF10" s="48" t="s">
        <v>3</v>
      </c>
      <c r="FG10" s="48" t="s">
        <v>4</v>
      </c>
      <c r="FH10" s="48" t="s">
        <v>5</v>
      </c>
      <c r="FI10" s="48" t="s">
        <v>6</v>
      </c>
      <c r="FJ10" s="48" t="s">
        <v>7</v>
      </c>
      <c r="FK10" s="49" t="s">
        <v>0</v>
      </c>
      <c r="FL10" s="3" t="s">
        <v>11</v>
      </c>
      <c r="FO10" s="135"/>
      <c r="FP10" s="136"/>
      <c r="FQ10" s="137"/>
      <c r="FR10" s="141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 t="s">
        <v>53</v>
      </c>
      <c r="GG10" s="142">
        <f>(COUNT(FP12:GI59)/2)-13.5</f>
        <v>90</v>
      </c>
      <c r="GH10" s="137"/>
      <c r="GI10" s="137"/>
      <c r="GM10" s="280"/>
      <c r="GN10" s="280"/>
      <c r="GO10" s="177"/>
    </row>
    <row r="11" spans="1:197" ht="12" customHeight="1" thickBot="1">
      <c r="A11" s="359">
        <v>1</v>
      </c>
      <c r="B11" s="189" t="s">
        <v>319</v>
      </c>
      <c r="C11" s="190"/>
      <c r="D11" s="191"/>
      <c r="E11" s="326"/>
      <c r="F11" s="325"/>
      <c r="G11" s="326"/>
      <c r="H11" s="325"/>
      <c r="I11" s="313">
        <v>4</v>
      </c>
      <c r="J11" s="314">
        <v>1</v>
      </c>
      <c r="K11" s="326"/>
      <c r="L11" s="325"/>
      <c r="M11" s="313">
        <v>1</v>
      </c>
      <c r="N11" s="314">
        <v>0</v>
      </c>
      <c r="O11" s="363"/>
      <c r="P11" s="364"/>
      <c r="Q11" s="313">
        <v>3</v>
      </c>
      <c r="R11" s="314">
        <v>0</v>
      </c>
      <c r="S11" s="313">
        <v>1</v>
      </c>
      <c r="T11" s="314">
        <v>1</v>
      </c>
      <c r="U11" s="375">
        <v>3</v>
      </c>
      <c r="V11" s="376">
        <v>0</v>
      </c>
      <c r="W11" s="326"/>
      <c r="X11" s="325"/>
      <c r="Y11" s="326"/>
      <c r="Z11" s="325"/>
      <c r="AA11" s="313">
        <v>6</v>
      </c>
      <c r="AB11" s="314">
        <v>2</v>
      </c>
      <c r="AC11" s="377">
        <v>3</v>
      </c>
      <c r="AD11" s="378">
        <v>0</v>
      </c>
      <c r="AE11" s="313">
        <v>2</v>
      </c>
      <c r="AF11" s="314">
        <v>3</v>
      </c>
      <c r="AG11" s="313">
        <v>2</v>
      </c>
      <c r="AH11" s="314">
        <v>2</v>
      </c>
      <c r="AI11" s="351"/>
      <c r="AJ11" s="8"/>
      <c r="AK11" s="4"/>
      <c r="AL11" s="5"/>
      <c r="AM11" s="4"/>
      <c r="AN11" s="5"/>
      <c r="AO11" s="4"/>
      <c r="AP11" s="5"/>
      <c r="AQ11" s="4"/>
      <c r="AR11" s="5"/>
      <c r="AS11" s="4"/>
      <c r="AT11" s="5"/>
      <c r="AU11" s="4"/>
      <c r="AV11" s="5"/>
      <c r="AW11" s="4"/>
      <c r="AX11" s="153"/>
      <c r="AY11" s="4"/>
      <c r="AZ11" s="153"/>
      <c r="BA11" s="4"/>
      <c r="BB11" s="153"/>
      <c r="BC11" s="4"/>
      <c r="BD11" s="153"/>
      <c r="BE11" s="4"/>
      <c r="BF11" s="153"/>
      <c r="BG11" s="4"/>
      <c r="BH11" s="153"/>
      <c r="BI11" s="4"/>
      <c r="BJ11" s="153"/>
      <c r="BK11" s="26">
        <f>IF(C11&gt;D11,3,0)+(IF(C11=D11,1,0)*COUNT(C11))</f>
        <v>0</v>
      </c>
      <c r="BL11" s="12"/>
      <c r="BM11" s="12">
        <f>IF(E11&gt;F11,3,0)+(IF(E11=F11,1,0)*COUNT(E11))</f>
        <v>0</v>
      </c>
      <c r="BN11" s="12"/>
      <c r="BO11" s="12">
        <f aca="true" t="shared" si="0" ref="BO11:BO26">IF(G11&gt;H11,3,0)+(IF(G11=H11,1,0)*COUNT(G11))</f>
        <v>0</v>
      </c>
      <c r="BP11" s="12"/>
      <c r="BQ11" s="12">
        <f>IF(I11&gt;J11,3,0)+(IF(I11=J11,1,0)*COUNT(I11))</f>
        <v>3</v>
      </c>
      <c r="BR11" s="12"/>
      <c r="BS11" s="12">
        <f>IF(K11&gt;L11,3,0)+(IF(K11=L11,1,0)*COUNT(K11))</f>
        <v>0</v>
      </c>
      <c r="BT11" s="12"/>
      <c r="BU11" s="12">
        <f aca="true" t="shared" si="1" ref="BU11:BU26">IF(M11&gt;N11,3,0)+(IF(M11=N11,1,0)*COUNT(M11))</f>
        <v>3</v>
      </c>
      <c r="BV11" s="12"/>
      <c r="BW11" s="12">
        <f>IF(O11&gt;P11,3,0)+(IF(O11=P11,1,0)*COUNT(O11))</f>
        <v>0</v>
      </c>
      <c r="BX11" s="12"/>
      <c r="BY11" s="12">
        <f>IF(Q11&gt;R11,3,0)+(IF(Q11=R11,1,0)*COUNT(Q11))</f>
        <v>3</v>
      </c>
      <c r="BZ11" s="12"/>
      <c r="CA11" s="12">
        <f aca="true" t="shared" si="2" ref="CA11:CA26">IF(S11&gt;T11,3,0)+(IF(S11=T11,1,0)*COUNT(S11))</f>
        <v>1</v>
      </c>
      <c r="CB11" s="12"/>
      <c r="CC11" s="12">
        <f>IF(U11&gt;V11,3,0)+(IF(U11=V11,1,0)*COUNT(U11))</f>
        <v>3</v>
      </c>
      <c r="CD11" s="12"/>
      <c r="CE11" s="12">
        <f>IF(W11&gt;X11,3,0)+(IF(W11=X11,1,0)*COUNT(W11))</f>
        <v>0</v>
      </c>
      <c r="CF11" s="12"/>
      <c r="CG11" s="12">
        <f aca="true" t="shared" si="3" ref="CG11:CG26">IF(Y11&gt;Z11,3,0)+(IF(Y11=Z11,1,0)*COUNT(Y11))</f>
        <v>0</v>
      </c>
      <c r="CH11" s="12"/>
      <c r="CI11" s="12">
        <f>IF(AA11&gt;AB11,3,0)+(IF(AA11=AB11,1,0)*COUNT(AA11))</f>
        <v>3</v>
      </c>
      <c r="CJ11" s="12"/>
      <c r="CK11" s="12">
        <f>IF(AC11&gt;AD11,3,0)+(IF(AC11=AD11,1,0)*COUNT(AC11))</f>
        <v>3</v>
      </c>
      <c r="CL11" s="12"/>
      <c r="CM11" s="12">
        <f aca="true" t="shared" si="4" ref="CM11:CM26">IF(AE11&gt;AF11,3,0)+(IF(AE11=AF11,1,0)*COUNT(AE11))</f>
        <v>0</v>
      </c>
      <c r="CN11" s="12"/>
      <c r="CO11" s="12">
        <f>IF(AG11&gt;AH11,3,0)+(IF(AG11=AH11,1,0)*COUNT(AG11))</f>
        <v>1</v>
      </c>
      <c r="CP11" s="12"/>
      <c r="CQ11" s="12">
        <f>IF(AI11&gt;AJ11,3,0)+(IF(AI11=AJ11,1,0)*COUNT(AI11))</f>
        <v>0</v>
      </c>
      <c r="CR11" s="12"/>
      <c r="CS11" s="12">
        <f aca="true" t="shared" si="5" ref="CS11:CS26">IF(AK11&gt;AL11,3,0)+(IF(AK11=AL11,1,0)*COUNT(AK11))</f>
        <v>0</v>
      </c>
      <c r="CT11" s="12"/>
      <c r="CU11" s="12">
        <f>IF(AY11&gt;AZ11,3,0)+(IF(AY11=AZ11,1,0)*COUNT(AY11))</f>
        <v>0</v>
      </c>
      <c r="CV11" s="12"/>
      <c r="CW11" s="12">
        <f>IF(BA11&gt;BB11,3,0)+(IF(BA11=BB11,1,0)*COUNT(BA11))</f>
        <v>0</v>
      </c>
      <c r="CX11" s="12"/>
      <c r="CY11" s="12">
        <f aca="true" t="shared" si="6" ref="CY11:CY26">IF(BC11&gt;BD11,3,0)+(IF(BC11=BD11,1,0)*COUNT(BC11))</f>
        <v>0</v>
      </c>
      <c r="CZ11" s="12"/>
      <c r="DA11" s="12">
        <f>IF(BE11&gt;BF11,3,0)+(IF(BE11=BF11,1,0)*COUNT(BE11))</f>
        <v>0</v>
      </c>
      <c r="DB11" s="12"/>
      <c r="DC11" s="12">
        <f>IF(BG11&gt;BH11,3,0)+(IF(BG11=BH11,1,0)*COUNT(BG11))</f>
        <v>0</v>
      </c>
      <c r="DD11" s="12"/>
      <c r="DE11" s="12">
        <f aca="true" t="shared" si="7" ref="DE11:DE26">IF(BI11&gt;BJ11,3,0)+(IF(BI11=BJ11,1,0)*COUNT(BI11))</f>
        <v>0</v>
      </c>
      <c r="DF11" s="27"/>
      <c r="DG11" s="51">
        <f aca="true" t="shared" si="8" ref="DG11:DG26">RANK(DI11,$DI$11:$DI$28)</f>
        <v>2</v>
      </c>
      <c r="DH11" s="58" t="str">
        <f>B11</f>
        <v>BOTOFUMEIRO</v>
      </c>
      <c r="DI11" s="70">
        <f>DK11*3+DL11+(DP11/100000)+(DN11/100000000)+(A11/10000000000)</f>
        <v>45.0003605001</v>
      </c>
      <c r="DJ11" s="59">
        <f aca="true" t="shared" si="9" ref="DJ11:DN26">DQ11+DY11</f>
        <v>18</v>
      </c>
      <c r="DK11" s="59">
        <f t="shared" si="9"/>
        <v>14</v>
      </c>
      <c r="DL11" s="59">
        <f t="shared" si="9"/>
        <v>3</v>
      </c>
      <c r="DM11" s="59">
        <f t="shared" si="9"/>
        <v>1</v>
      </c>
      <c r="DN11" s="59">
        <f>DU11+EC11</f>
        <v>50</v>
      </c>
      <c r="DO11" s="59">
        <f aca="true" t="shared" si="10" ref="DO11:DO26">DV11+ED11</f>
        <v>14</v>
      </c>
      <c r="DP11" s="59">
        <f>DN11-DO11</f>
        <v>36</v>
      </c>
      <c r="DQ11" s="50">
        <f aca="true" t="shared" si="11" ref="DQ11:DQ26">COUNT(C11:BJ11)/2</f>
        <v>9</v>
      </c>
      <c r="DR11" s="50">
        <f aca="true" t="shared" si="12" ref="DR11:DR26">COUNTIF(BK11:DE11,3)</f>
        <v>6</v>
      </c>
      <c r="DS11" s="50">
        <f aca="true" t="shared" si="13" ref="DS11:DS26">COUNTIF(BK11:DE11,1)</f>
        <v>2</v>
      </c>
      <c r="DT11" s="50">
        <f aca="true" t="shared" si="14" ref="DT11:DT26">DQ11-DR11-DS11</f>
        <v>1</v>
      </c>
      <c r="DU11" s="50">
        <f aca="true" t="shared" si="15" ref="DU11:DV26">C11+E11+G11+I11+K11+M11+O11+Q11+S11+U11+W11+Y11+AA11+AC11+AE11+AG11+AI11+AK11+AY11+BA11+BE11+BG11+BI11</f>
        <v>25</v>
      </c>
      <c r="DV11" s="50">
        <f t="shared" si="15"/>
        <v>9</v>
      </c>
      <c r="DW11" s="50">
        <f aca="true" t="shared" si="16" ref="DW11:DW26">DU11-DV11</f>
        <v>16</v>
      </c>
      <c r="DX11" s="71">
        <f>DR11*3+DS11</f>
        <v>20</v>
      </c>
      <c r="DY11" s="52">
        <f>C8</f>
        <v>9</v>
      </c>
      <c r="DZ11" s="52">
        <f>C7</f>
        <v>8</v>
      </c>
      <c r="EA11" s="52">
        <f>C6</f>
        <v>1</v>
      </c>
      <c r="EB11" s="52">
        <f>C5</f>
        <v>0</v>
      </c>
      <c r="EC11" s="52">
        <f>C4</f>
        <v>25</v>
      </c>
      <c r="ED11" s="52">
        <f>C3</f>
        <v>5</v>
      </c>
      <c r="EE11" s="52">
        <f aca="true" t="shared" si="17" ref="EE11:EE26">EC11-ED11</f>
        <v>20</v>
      </c>
      <c r="EF11" s="72">
        <f>DZ11*3+EA11</f>
        <v>25</v>
      </c>
      <c r="EH11" s="28"/>
      <c r="EI11" s="30"/>
      <c r="EJ11" s="30"/>
      <c r="EK11" s="30"/>
      <c r="EL11" s="277">
        <v>1</v>
      </c>
      <c r="EM11" s="354" t="str">
        <f>VLOOKUP(EL11,$DG$11:$EF$28,2,FALSE)</f>
        <v>ICK</v>
      </c>
      <c r="EN11" s="355">
        <f>VLOOKUP($EM11,$DH$11:$EF$28,2,FALSE)</f>
        <v>50.0005506409</v>
      </c>
      <c r="EO11" s="356">
        <f>VLOOKUP($EM11,$DH$11:$EF$28,3,FALSE)</f>
        <v>18</v>
      </c>
      <c r="EP11" s="356">
        <f>VLOOKUP($EM11,$DH$11:$EF$28,4,FALSE)</f>
        <v>16</v>
      </c>
      <c r="EQ11" s="356">
        <f>VLOOKUP($EM11,$DH$11:$EF$28,5,FALSE)</f>
        <v>2</v>
      </c>
      <c r="ER11" s="356">
        <f>VLOOKUP($EM11,$DH$11:$EF$28,6,FALSE)</f>
        <v>0</v>
      </c>
      <c r="ES11" s="357">
        <f>VLOOKUP($EM11,$DH$11:$EF$28,7,FALSE)</f>
        <v>64</v>
      </c>
      <c r="ET11" s="357">
        <f>VLOOKUP($EM11,$DH$11:$EF$28,8,FALSE)</f>
        <v>9</v>
      </c>
      <c r="EU11" s="358">
        <f>VLOOKUP($EM11,$DH$11:$EF$28,9,FALSE)</f>
        <v>55</v>
      </c>
      <c r="EV11" s="342">
        <f>VLOOKUP($EM11,$DH$11:$EF$28,10,FALSE)</f>
        <v>9</v>
      </c>
      <c r="EW11" s="50">
        <f>VLOOKUP($EM11,$DH$11:$EF$28,11,FALSE)</f>
        <v>8</v>
      </c>
      <c r="EX11" s="50">
        <f>VLOOKUP($EM11,$DH$11:$EF$28,12,FALSE)</f>
        <v>1</v>
      </c>
      <c r="EY11" s="50">
        <f>VLOOKUP($EM11,$DH$11:$EF$28,13,FALSE)</f>
        <v>0</v>
      </c>
      <c r="EZ11" s="50">
        <f>VLOOKUP($EM11,$DH$11:$EF$28,14,FALSE)</f>
        <v>33</v>
      </c>
      <c r="FA11" s="50">
        <f>VLOOKUP($EM11,$DH$11:$EF$28,15,FALSE)</f>
        <v>6</v>
      </c>
      <c r="FB11" s="50">
        <f>VLOOKUP($EM11,$DH$11:$EF$28,16,FALSE)</f>
        <v>27</v>
      </c>
      <c r="FC11" s="127">
        <f>VLOOKUP($EM11,$DH$11:$EF$28,17,FALSE)</f>
        <v>25</v>
      </c>
      <c r="FD11" s="130">
        <f>VLOOKUP($EM11,$DH$11:$EF$28,18,FALSE)</f>
        <v>9</v>
      </c>
      <c r="FE11" s="52">
        <f>VLOOKUP($EM11,$DH$11:$EF$28,19,FALSE)</f>
        <v>8</v>
      </c>
      <c r="FF11" s="52">
        <f>VLOOKUP($EM11,$DH$11:$EF$28,20,FALSE)</f>
        <v>1</v>
      </c>
      <c r="FG11" s="52">
        <f>VLOOKUP($EM11,$DH$11:$EF$28,21,FALSE)</f>
        <v>0</v>
      </c>
      <c r="FH11" s="52">
        <f>VLOOKUP($EM11,$DH$11:$EF$28,22,FALSE)</f>
        <v>31</v>
      </c>
      <c r="FI11" s="52">
        <f>VLOOKUP($EM11,$DH$11:$EF$28,23,FALSE)</f>
        <v>3</v>
      </c>
      <c r="FJ11" s="52">
        <f>VLOOKUP($EM11,$DH$11:$EF$28,24,FALSE)</f>
        <v>28</v>
      </c>
      <c r="FK11" s="131">
        <f>VLOOKUP($EM11,$DH$11:$EF$28,25,FALSE)</f>
        <v>25</v>
      </c>
      <c r="FL11" s="197">
        <f aca="true" t="shared" si="18" ref="FL11:FL26">EO11*3-EN11</f>
        <v>3.999449359099998</v>
      </c>
      <c r="FO11" s="135"/>
      <c r="FP11" s="154" t="s">
        <v>54</v>
      </c>
      <c r="FQ11" s="155">
        <v>1</v>
      </c>
      <c r="FR11" s="156">
        <v>43871</v>
      </c>
      <c r="FS11" s="157">
        <f>GF51+7</f>
        <v>43983</v>
      </c>
      <c r="FT11" s="158" t="s">
        <v>54</v>
      </c>
      <c r="FU11" s="159">
        <v>16</v>
      </c>
      <c r="FV11" s="160"/>
      <c r="FW11" s="154" t="s">
        <v>54</v>
      </c>
      <c r="FX11" s="155" t="s">
        <v>55</v>
      </c>
      <c r="FY11" s="156">
        <f>FR11+7</f>
        <v>43878</v>
      </c>
      <c r="FZ11" s="157">
        <f>FS11+7</f>
        <v>43990</v>
      </c>
      <c r="GA11" s="158" t="s">
        <v>54</v>
      </c>
      <c r="GB11" s="159">
        <v>17</v>
      </c>
      <c r="GC11" s="161"/>
      <c r="GD11" s="154" t="s">
        <v>54</v>
      </c>
      <c r="GE11" s="155">
        <v>3</v>
      </c>
      <c r="GF11" s="156">
        <f>FY11+7</f>
        <v>43885</v>
      </c>
      <c r="GG11" s="157">
        <f>FZ11+7</f>
        <v>43997</v>
      </c>
      <c r="GH11" s="158" t="s">
        <v>54</v>
      </c>
      <c r="GI11" s="159">
        <v>18</v>
      </c>
      <c r="GJ11" s="162"/>
      <c r="GK11" s="163"/>
      <c r="GL11" s="162"/>
      <c r="GM11" s="280"/>
      <c r="GN11" s="280"/>
      <c r="GO11" s="177"/>
    </row>
    <row r="12" spans="1:197" ht="12" customHeight="1" thickBot="1">
      <c r="A12" s="359">
        <v>2</v>
      </c>
      <c r="B12" s="323" t="s">
        <v>354</v>
      </c>
      <c r="C12" s="327"/>
      <c r="D12" s="328"/>
      <c r="E12" s="327"/>
      <c r="F12" s="328"/>
      <c r="G12" s="327"/>
      <c r="H12" s="328"/>
      <c r="I12" s="327"/>
      <c r="J12" s="328"/>
      <c r="K12" s="327"/>
      <c r="L12" s="328"/>
      <c r="M12" s="327"/>
      <c r="N12" s="328"/>
      <c r="O12" s="361"/>
      <c r="P12" s="362"/>
      <c r="Q12" s="327"/>
      <c r="R12" s="328"/>
      <c r="S12" s="327"/>
      <c r="T12" s="328"/>
      <c r="U12" s="327"/>
      <c r="V12" s="328"/>
      <c r="W12" s="327"/>
      <c r="X12" s="328"/>
      <c r="Y12" s="327"/>
      <c r="Z12" s="328"/>
      <c r="AA12" s="327"/>
      <c r="AB12" s="328"/>
      <c r="AC12" s="327"/>
      <c r="AD12" s="328"/>
      <c r="AE12" s="327"/>
      <c r="AF12" s="328"/>
      <c r="AG12" s="327"/>
      <c r="AH12" s="328"/>
      <c r="AI12" s="57"/>
      <c r="AJ12" s="56"/>
      <c r="AK12" s="55"/>
      <c r="AL12" s="56"/>
      <c r="AM12" s="55"/>
      <c r="AN12" s="56"/>
      <c r="AO12" s="55"/>
      <c r="AP12" s="56"/>
      <c r="AQ12" s="55"/>
      <c r="AR12" s="56"/>
      <c r="AS12" s="55"/>
      <c r="AT12" s="56"/>
      <c r="AU12" s="55"/>
      <c r="AV12" s="56"/>
      <c r="AW12" s="55"/>
      <c r="AX12" s="57"/>
      <c r="AY12" s="55"/>
      <c r="AZ12" s="57"/>
      <c r="BA12" s="55"/>
      <c r="BB12" s="57"/>
      <c r="BC12" s="55"/>
      <c r="BD12" s="57"/>
      <c r="BE12" s="55"/>
      <c r="BF12" s="57"/>
      <c r="BG12" s="55"/>
      <c r="BH12" s="57"/>
      <c r="BI12" s="55"/>
      <c r="BJ12" s="57"/>
      <c r="BK12" s="26">
        <f aca="true" t="shared" si="19" ref="BK12:BM26">IF(C12&gt;D12,3,0)+(IF(C12=D12,1,0)*COUNT(C12))</f>
        <v>0</v>
      </c>
      <c r="BL12" s="12"/>
      <c r="BM12" s="12">
        <f t="shared" si="19"/>
        <v>0</v>
      </c>
      <c r="BN12" s="12"/>
      <c r="BO12" s="12">
        <f t="shared" si="0"/>
        <v>0</v>
      </c>
      <c r="BP12" s="12"/>
      <c r="BQ12" s="12">
        <f aca="true" t="shared" si="20" ref="BQ12:BQ26">IF(I12&gt;J12,3,0)+(IF(I12=J12,1,0)*COUNT(I12))</f>
        <v>0</v>
      </c>
      <c r="BR12" s="12"/>
      <c r="BS12" s="12">
        <f aca="true" t="shared" si="21" ref="BS12:BS26">IF(K12&gt;L12,3,0)+(IF(K12=L12,1,0)*COUNT(K12))</f>
        <v>0</v>
      </c>
      <c r="BT12" s="12"/>
      <c r="BU12" s="12">
        <f t="shared" si="1"/>
        <v>0</v>
      </c>
      <c r="BV12" s="12"/>
      <c r="BW12" s="12">
        <f aca="true" t="shared" si="22" ref="BW12:BW26">IF(O12&gt;P12,3,0)+(IF(O12=P12,1,0)*COUNT(O12))</f>
        <v>0</v>
      </c>
      <c r="BX12" s="12"/>
      <c r="BY12" s="12">
        <f aca="true" t="shared" si="23" ref="BY12:BY26">IF(Q12&gt;R12,3,0)+(IF(Q12=R12,1,0)*COUNT(Q12))</f>
        <v>0</v>
      </c>
      <c r="BZ12" s="12"/>
      <c r="CA12" s="12">
        <f t="shared" si="2"/>
        <v>0</v>
      </c>
      <c r="CB12" s="12"/>
      <c r="CC12" s="12">
        <f aca="true" t="shared" si="24" ref="CC12:CC26">IF(U12&gt;V12,3,0)+(IF(U12=V12,1,0)*COUNT(U12))</f>
        <v>0</v>
      </c>
      <c r="CD12" s="12"/>
      <c r="CE12" s="12">
        <f aca="true" t="shared" si="25" ref="CE12:CE26">IF(W12&gt;X12,3,0)+(IF(W12=X12,1,0)*COUNT(W12))</f>
        <v>0</v>
      </c>
      <c r="CF12" s="12"/>
      <c r="CG12" s="12">
        <f t="shared" si="3"/>
        <v>0</v>
      </c>
      <c r="CH12" s="12"/>
      <c r="CI12" s="12">
        <f aca="true" t="shared" si="26" ref="CI12:CI26">IF(AA12&gt;AB12,3,0)+(IF(AA12=AB12,1,0)*COUNT(AA12))</f>
        <v>0</v>
      </c>
      <c r="CJ12" s="12"/>
      <c r="CK12" s="12">
        <f aca="true" t="shared" si="27" ref="CK12:CK26">IF(AC12&gt;AD12,3,0)+(IF(AC12=AD12,1,0)*COUNT(AC12))</f>
        <v>0</v>
      </c>
      <c r="CL12" s="12"/>
      <c r="CM12" s="12">
        <f t="shared" si="4"/>
        <v>0</v>
      </c>
      <c r="CN12" s="12"/>
      <c r="CO12" s="12">
        <f aca="true" t="shared" si="28" ref="CO12:CO26">IF(AG12&gt;AH12,3,0)+(IF(AG12=AH12,1,0)*COUNT(AG12))</f>
        <v>0</v>
      </c>
      <c r="CP12" s="12"/>
      <c r="CQ12" s="12">
        <f aca="true" t="shared" si="29" ref="CQ12:CQ26">IF(AI12&gt;AJ12,3,0)+(IF(AI12=AJ12,1,0)*COUNT(AI12))</f>
        <v>0</v>
      </c>
      <c r="CR12" s="12"/>
      <c r="CS12" s="12">
        <f t="shared" si="5"/>
        <v>0</v>
      </c>
      <c r="CT12" s="12"/>
      <c r="CU12" s="12">
        <f aca="true" t="shared" si="30" ref="CU12:CU26">IF(AY12&gt;AZ12,3,0)+(IF(AY12=AZ12,1,0)*COUNT(AY12))</f>
        <v>0</v>
      </c>
      <c r="CV12" s="12"/>
      <c r="CW12" s="12">
        <f aca="true" t="shared" si="31" ref="CW12:CW26">IF(BA12&gt;BB12,3,0)+(IF(BA12=BB12,1,0)*COUNT(BA12))</f>
        <v>0</v>
      </c>
      <c r="CX12" s="12"/>
      <c r="CY12" s="12">
        <f t="shared" si="6"/>
        <v>0</v>
      </c>
      <c r="CZ12" s="12"/>
      <c r="DA12" s="12">
        <f aca="true" t="shared" si="32" ref="DA12:DA26">IF(BE12&gt;BF12,3,0)+(IF(BE12=BF12,1,0)*COUNT(BE12))</f>
        <v>0</v>
      </c>
      <c r="DB12" s="12"/>
      <c r="DC12" s="12">
        <f aca="true" t="shared" si="33" ref="DC12:DC26">IF(BG12&gt;BH12,3,0)+(IF(BG12=BH12,1,0)*COUNT(BG12))</f>
        <v>0</v>
      </c>
      <c r="DD12" s="12"/>
      <c r="DE12" s="12">
        <f t="shared" si="7"/>
        <v>0</v>
      </c>
      <c r="DF12" s="27"/>
      <c r="DG12" s="51">
        <f t="shared" si="8"/>
        <v>16</v>
      </c>
      <c r="DH12" s="60" t="str">
        <f aca="true" t="shared" si="34" ref="DH12:DH26">B12</f>
        <v>BRASILIA</v>
      </c>
      <c r="DI12" s="70">
        <f aca="true" t="shared" si="35" ref="DI12:DI25">DK12*3+DL12+(DP12/100000)+(DN12/100000000)+(A12/10000000000)</f>
        <v>2E-10</v>
      </c>
      <c r="DJ12" s="61">
        <f>DQ12+DY12</f>
        <v>0</v>
      </c>
      <c r="DK12" s="61">
        <f t="shared" si="9"/>
        <v>0</v>
      </c>
      <c r="DL12" s="61">
        <f t="shared" si="9"/>
        <v>0</v>
      </c>
      <c r="DM12" s="61">
        <f t="shared" si="9"/>
        <v>0</v>
      </c>
      <c r="DN12" s="61">
        <f t="shared" si="9"/>
        <v>0</v>
      </c>
      <c r="DO12" s="61">
        <f t="shared" si="10"/>
        <v>0</v>
      </c>
      <c r="DP12" s="61">
        <f aca="true" t="shared" si="36" ref="DP12:DP26">DN12-DO12</f>
        <v>0</v>
      </c>
      <c r="DQ12" s="46">
        <f t="shared" si="11"/>
        <v>0</v>
      </c>
      <c r="DR12" s="46">
        <f t="shared" si="12"/>
        <v>0</v>
      </c>
      <c r="DS12" s="46">
        <f t="shared" si="13"/>
        <v>0</v>
      </c>
      <c r="DT12" s="46">
        <f t="shared" si="14"/>
        <v>0</v>
      </c>
      <c r="DU12" s="46">
        <f t="shared" si="15"/>
        <v>0</v>
      </c>
      <c r="DV12" s="46">
        <f t="shared" si="15"/>
        <v>0</v>
      </c>
      <c r="DW12" s="46">
        <f t="shared" si="16"/>
        <v>0</v>
      </c>
      <c r="DX12" s="68">
        <f aca="true" t="shared" si="37" ref="DX12:DX26">DR12*3+DS12</f>
        <v>0</v>
      </c>
      <c r="DY12" s="53">
        <f>E8</f>
        <v>0</v>
      </c>
      <c r="DZ12" s="53">
        <f>E7</f>
        <v>0</v>
      </c>
      <c r="EA12" s="53">
        <f>E6</f>
        <v>0</v>
      </c>
      <c r="EB12" s="53">
        <f>E5</f>
        <v>0</v>
      </c>
      <c r="EC12" s="53">
        <f>E4</f>
        <v>0</v>
      </c>
      <c r="ED12" s="53">
        <f>E3</f>
        <v>0</v>
      </c>
      <c r="EE12" s="53">
        <f t="shared" si="17"/>
        <v>0</v>
      </c>
      <c r="EF12" s="69">
        <f aca="true" t="shared" si="38" ref="EF12:EF26">DZ12*3+EA12</f>
        <v>0</v>
      </c>
      <c r="EH12" s="28"/>
      <c r="EI12" s="30"/>
      <c r="EJ12" s="30"/>
      <c r="EK12" s="30"/>
      <c r="EL12" s="277">
        <v>2</v>
      </c>
      <c r="EM12" s="384" t="str">
        <f>VLOOKUP(EL12,$DG$11:$EF$28,2,FALSE)</f>
        <v>BOTOFUMEIRO</v>
      </c>
      <c r="EN12" s="385">
        <f aca="true" t="shared" si="39" ref="EN12:EN26">VLOOKUP($EM12,$DH$11:$EF$28,2,FALSE)</f>
        <v>45.0003605001</v>
      </c>
      <c r="EO12" s="386">
        <f aca="true" t="shared" si="40" ref="EO12:EO26">VLOOKUP($EM12,$DH$11:$EF$28,3,FALSE)</f>
        <v>18</v>
      </c>
      <c r="EP12" s="386">
        <f aca="true" t="shared" si="41" ref="EP12:EP26">VLOOKUP($EM12,$DH$11:$EF$28,4,FALSE)</f>
        <v>14</v>
      </c>
      <c r="EQ12" s="386">
        <f aca="true" t="shared" si="42" ref="EQ12:EQ26">VLOOKUP($EM12,$DH$11:$EF$28,5,FALSE)</f>
        <v>3</v>
      </c>
      <c r="ER12" s="386">
        <f aca="true" t="shared" si="43" ref="ER12:ER26">VLOOKUP($EM12,$DH$11:$EF$28,6,FALSE)</f>
        <v>1</v>
      </c>
      <c r="ES12" s="387">
        <f aca="true" t="shared" si="44" ref="ES12:ES26">VLOOKUP($EM12,$DH$11:$EF$28,7,FALSE)</f>
        <v>50</v>
      </c>
      <c r="ET12" s="387">
        <f aca="true" t="shared" si="45" ref="ET12:ET26">VLOOKUP($EM12,$DH$11:$EF$28,8,FALSE)</f>
        <v>14</v>
      </c>
      <c r="EU12" s="388">
        <f aca="true" t="shared" si="46" ref="EU12:EU26">VLOOKUP($EM12,$DH$11:$EF$28,9,FALSE)</f>
        <v>36</v>
      </c>
      <c r="EV12" s="347">
        <f aca="true" t="shared" si="47" ref="EV12:EV26">VLOOKUP($EM12,$DH$11:$EF$28,10,FALSE)</f>
        <v>9</v>
      </c>
      <c r="EW12" s="203">
        <f aca="true" t="shared" si="48" ref="EW12:EW26">VLOOKUP($EM12,$DH$11:$EF$28,11,FALSE)</f>
        <v>6</v>
      </c>
      <c r="EX12" s="203">
        <f aca="true" t="shared" si="49" ref="EX12:EX26">VLOOKUP($EM12,$DH$11:$EF$28,12,FALSE)</f>
        <v>2</v>
      </c>
      <c r="EY12" s="203">
        <f aca="true" t="shared" si="50" ref="EY12:EY26">VLOOKUP($EM12,$DH$11:$EF$28,13,FALSE)</f>
        <v>1</v>
      </c>
      <c r="EZ12" s="203">
        <f aca="true" t="shared" si="51" ref="EZ12:EZ26">VLOOKUP($EM12,$DH$11:$EF$28,14,FALSE)</f>
        <v>25</v>
      </c>
      <c r="FA12" s="203">
        <f aca="true" t="shared" si="52" ref="FA12:FA26">VLOOKUP($EM12,$DH$11:$EF$28,15,FALSE)</f>
        <v>9</v>
      </c>
      <c r="FB12" s="203">
        <f aca="true" t="shared" si="53" ref="FB12:FB26">VLOOKUP($EM12,$DH$11:$EF$28,16,FALSE)</f>
        <v>16</v>
      </c>
      <c r="FC12" s="207">
        <f aca="true" t="shared" si="54" ref="FC12:FC26">VLOOKUP($EM12,$DH$11:$EF$28,17,FALSE)</f>
        <v>20</v>
      </c>
      <c r="FD12" s="206">
        <f aca="true" t="shared" si="55" ref="FD12:FD26">VLOOKUP($EM12,$DH$11:$EF$28,18,FALSE)</f>
        <v>9</v>
      </c>
      <c r="FE12" s="203">
        <f aca="true" t="shared" si="56" ref="FE12:FE26">VLOOKUP($EM12,$DH$11:$EF$28,19,FALSE)</f>
        <v>8</v>
      </c>
      <c r="FF12" s="203">
        <f aca="true" t="shared" si="57" ref="FF12:FF26">VLOOKUP($EM12,$DH$11:$EF$28,20,FALSE)</f>
        <v>1</v>
      </c>
      <c r="FG12" s="203">
        <f aca="true" t="shared" si="58" ref="FG12:FG26">VLOOKUP($EM12,$DH$11:$EF$28,21,FALSE)</f>
        <v>0</v>
      </c>
      <c r="FH12" s="203">
        <f aca="true" t="shared" si="59" ref="FH12:FH26">VLOOKUP($EM12,$DH$11:$EF$28,22,FALSE)</f>
        <v>25</v>
      </c>
      <c r="FI12" s="203">
        <f aca="true" t="shared" si="60" ref="FI12:FI26">VLOOKUP($EM12,$DH$11:$EF$28,23,FALSE)</f>
        <v>5</v>
      </c>
      <c r="FJ12" s="203">
        <f aca="true" t="shared" si="61" ref="FJ12:FJ26">VLOOKUP($EM12,$DH$11:$EF$28,24,FALSE)</f>
        <v>20</v>
      </c>
      <c r="FK12" s="207">
        <f aca="true" t="shared" si="62" ref="FK12:FK26">VLOOKUP($EM12,$DH$11:$EF$28,25,FALSE)</f>
        <v>25</v>
      </c>
      <c r="FL12" s="208">
        <f t="shared" si="18"/>
        <v>8.999639499899999</v>
      </c>
      <c r="FO12" s="135"/>
      <c r="FP12" s="332"/>
      <c r="FQ12" s="332"/>
      <c r="FR12" s="330" t="str">
        <f aca="true" t="shared" si="63" ref="FR12:FS19">GN30</f>
        <v>BRASILIA</v>
      </c>
      <c r="FS12" s="331" t="str">
        <f t="shared" si="63"/>
        <v>EGARA</v>
      </c>
      <c r="FT12" s="332"/>
      <c r="FU12" s="332"/>
      <c r="FV12" s="165"/>
      <c r="FW12" s="292">
        <v>1</v>
      </c>
      <c r="FX12" s="292">
        <v>3</v>
      </c>
      <c r="FY12" s="293" t="str">
        <f>GO36</f>
        <v>PEÑAROL</v>
      </c>
      <c r="FZ12" s="294" t="str">
        <f>GO37</f>
        <v>HURACÀ</v>
      </c>
      <c r="GA12" s="164">
        <v>1</v>
      </c>
      <c r="GB12" s="164">
        <v>0</v>
      </c>
      <c r="GC12" s="166"/>
      <c r="GD12" s="332"/>
      <c r="GE12" s="332"/>
      <c r="GF12" s="330" t="str">
        <f aca="true" t="shared" si="64" ref="GF12:GF17">GN31</f>
        <v>NÀSTIC</v>
      </c>
      <c r="GG12" s="331" t="str">
        <f>GN30</f>
        <v>BRASILIA</v>
      </c>
      <c r="GH12" s="332"/>
      <c r="GI12" s="332"/>
      <c r="GJ12" s="162"/>
      <c r="GK12" s="163"/>
      <c r="GL12" s="162"/>
      <c r="GM12" s="275">
        <v>86</v>
      </c>
      <c r="GN12" s="276" t="s">
        <v>132</v>
      </c>
      <c r="GO12" s="274" t="s">
        <v>85</v>
      </c>
    </row>
    <row r="13" spans="1:197" ht="12" customHeight="1" thickBot="1">
      <c r="A13" s="359">
        <v>3</v>
      </c>
      <c r="B13" s="323" t="s">
        <v>334</v>
      </c>
      <c r="C13" s="324"/>
      <c r="D13" s="325"/>
      <c r="E13" s="326"/>
      <c r="F13" s="325"/>
      <c r="G13" s="327"/>
      <c r="H13" s="328"/>
      <c r="I13" s="326"/>
      <c r="J13" s="325"/>
      <c r="K13" s="326"/>
      <c r="L13" s="325"/>
      <c r="M13" s="326"/>
      <c r="N13" s="325"/>
      <c r="O13" s="363"/>
      <c r="P13" s="364"/>
      <c r="Q13" s="326"/>
      <c r="R13" s="325"/>
      <c r="S13" s="326"/>
      <c r="T13" s="325"/>
      <c r="U13" s="326"/>
      <c r="V13" s="325"/>
      <c r="W13" s="326"/>
      <c r="X13" s="325"/>
      <c r="Y13" s="326"/>
      <c r="Z13" s="325"/>
      <c r="AA13" s="326"/>
      <c r="AB13" s="325"/>
      <c r="AC13" s="326"/>
      <c r="AD13" s="325"/>
      <c r="AE13" s="326"/>
      <c r="AF13" s="325"/>
      <c r="AG13" s="326"/>
      <c r="AH13" s="325"/>
      <c r="AI13" s="351"/>
      <c r="AJ13" s="8"/>
      <c r="AK13" s="4"/>
      <c r="AL13" s="5"/>
      <c r="AM13" s="4"/>
      <c r="AN13" s="5"/>
      <c r="AO13" s="4"/>
      <c r="AP13" s="5"/>
      <c r="AQ13" s="4"/>
      <c r="AR13" s="5"/>
      <c r="AS13" s="4"/>
      <c r="AT13" s="5"/>
      <c r="AU13" s="4"/>
      <c r="AV13" s="5"/>
      <c r="AW13" s="4"/>
      <c r="AX13" s="6"/>
      <c r="AY13" s="4"/>
      <c r="AZ13" s="6"/>
      <c r="BA13" s="4"/>
      <c r="BB13" s="6"/>
      <c r="BC13" s="4"/>
      <c r="BD13" s="6"/>
      <c r="BE13" s="4"/>
      <c r="BF13" s="6"/>
      <c r="BG13" s="4"/>
      <c r="BH13" s="6"/>
      <c r="BI13" s="4"/>
      <c r="BJ13" s="6"/>
      <c r="BK13" s="26">
        <f t="shared" si="19"/>
        <v>0</v>
      </c>
      <c r="BL13" s="12"/>
      <c r="BM13" s="12">
        <f t="shared" si="19"/>
        <v>0</v>
      </c>
      <c r="BN13" s="12"/>
      <c r="BO13" s="12">
        <f t="shared" si="0"/>
        <v>0</v>
      </c>
      <c r="BP13" s="12"/>
      <c r="BQ13" s="12">
        <f t="shared" si="20"/>
        <v>0</v>
      </c>
      <c r="BR13" s="12"/>
      <c r="BS13" s="12">
        <f t="shared" si="21"/>
        <v>0</v>
      </c>
      <c r="BT13" s="12"/>
      <c r="BU13" s="12">
        <f t="shared" si="1"/>
        <v>0</v>
      </c>
      <c r="BV13" s="12"/>
      <c r="BW13" s="12">
        <f t="shared" si="22"/>
        <v>0</v>
      </c>
      <c r="BX13" s="12"/>
      <c r="BY13" s="12">
        <f t="shared" si="23"/>
        <v>0</v>
      </c>
      <c r="BZ13" s="12"/>
      <c r="CA13" s="12">
        <f t="shared" si="2"/>
        <v>0</v>
      </c>
      <c r="CB13" s="12"/>
      <c r="CC13" s="12">
        <f t="shared" si="24"/>
        <v>0</v>
      </c>
      <c r="CD13" s="12"/>
      <c r="CE13" s="12">
        <f t="shared" si="25"/>
        <v>0</v>
      </c>
      <c r="CF13" s="12"/>
      <c r="CG13" s="12">
        <f t="shared" si="3"/>
        <v>0</v>
      </c>
      <c r="CH13" s="12"/>
      <c r="CI13" s="12">
        <f t="shared" si="26"/>
        <v>0</v>
      </c>
      <c r="CJ13" s="12"/>
      <c r="CK13" s="12">
        <f t="shared" si="27"/>
        <v>0</v>
      </c>
      <c r="CL13" s="12"/>
      <c r="CM13" s="12">
        <f t="shared" si="4"/>
        <v>0</v>
      </c>
      <c r="CN13" s="12"/>
      <c r="CO13" s="12">
        <f t="shared" si="28"/>
        <v>0</v>
      </c>
      <c r="CP13" s="12"/>
      <c r="CQ13" s="12">
        <f t="shared" si="29"/>
        <v>0</v>
      </c>
      <c r="CR13" s="12"/>
      <c r="CS13" s="12">
        <f t="shared" si="5"/>
        <v>0</v>
      </c>
      <c r="CT13" s="12"/>
      <c r="CU13" s="12">
        <f t="shared" si="30"/>
        <v>0</v>
      </c>
      <c r="CV13" s="12"/>
      <c r="CW13" s="12">
        <f t="shared" si="31"/>
        <v>0</v>
      </c>
      <c r="CX13" s="12"/>
      <c r="CY13" s="12">
        <f t="shared" si="6"/>
        <v>0</v>
      </c>
      <c r="CZ13" s="12"/>
      <c r="DA13" s="12">
        <f t="shared" si="32"/>
        <v>0</v>
      </c>
      <c r="DB13" s="12"/>
      <c r="DC13" s="12">
        <f t="shared" si="33"/>
        <v>0</v>
      </c>
      <c r="DD13" s="12"/>
      <c r="DE13" s="12">
        <f t="shared" si="7"/>
        <v>0</v>
      </c>
      <c r="DF13" s="27"/>
      <c r="DG13" s="51">
        <f t="shared" si="8"/>
        <v>15</v>
      </c>
      <c r="DH13" s="60" t="str">
        <f t="shared" si="34"/>
        <v>CERETANO</v>
      </c>
      <c r="DI13" s="70">
        <f t="shared" si="35"/>
        <v>3E-10</v>
      </c>
      <c r="DJ13" s="61">
        <f t="shared" si="9"/>
        <v>0</v>
      </c>
      <c r="DK13" s="61">
        <f t="shared" si="9"/>
        <v>0</v>
      </c>
      <c r="DL13" s="61">
        <f t="shared" si="9"/>
        <v>0</v>
      </c>
      <c r="DM13" s="61">
        <f t="shared" si="9"/>
        <v>0</v>
      </c>
      <c r="DN13" s="61">
        <f t="shared" si="9"/>
        <v>0</v>
      </c>
      <c r="DO13" s="61">
        <f t="shared" si="10"/>
        <v>0</v>
      </c>
      <c r="DP13" s="61">
        <f t="shared" si="36"/>
        <v>0</v>
      </c>
      <c r="DQ13" s="46">
        <f t="shared" si="11"/>
        <v>0</v>
      </c>
      <c r="DR13" s="46">
        <f t="shared" si="12"/>
        <v>0</v>
      </c>
      <c r="DS13" s="46">
        <f t="shared" si="13"/>
        <v>0</v>
      </c>
      <c r="DT13" s="46">
        <f t="shared" si="14"/>
        <v>0</v>
      </c>
      <c r="DU13" s="46">
        <f t="shared" si="15"/>
        <v>0</v>
      </c>
      <c r="DV13" s="46">
        <f t="shared" si="15"/>
        <v>0</v>
      </c>
      <c r="DW13" s="46">
        <f t="shared" si="16"/>
        <v>0</v>
      </c>
      <c r="DX13" s="68">
        <f t="shared" si="37"/>
        <v>0</v>
      </c>
      <c r="DY13" s="53">
        <f>G8</f>
        <v>0</v>
      </c>
      <c r="DZ13" s="53">
        <f>G7</f>
        <v>0</v>
      </c>
      <c r="EA13" s="53">
        <f>G6</f>
        <v>0</v>
      </c>
      <c r="EB13" s="53">
        <f>G5</f>
        <v>0</v>
      </c>
      <c r="EC13" s="53">
        <f>G4</f>
        <v>0</v>
      </c>
      <c r="ED13" s="53">
        <f>G3</f>
        <v>0</v>
      </c>
      <c r="EE13" s="53">
        <f t="shared" si="17"/>
        <v>0</v>
      </c>
      <c r="EF13" s="69">
        <f t="shared" si="38"/>
        <v>0</v>
      </c>
      <c r="EH13" s="28"/>
      <c r="EI13" s="30"/>
      <c r="EJ13" s="30"/>
      <c r="EK13" s="30"/>
      <c r="EL13" s="277">
        <v>3</v>
      </c>
      <c r="EM13" s="60" t="str">
        <f aca="true" t="shared" si="65" ref="EM13:EM26">VLOOKUP(EL13,$DG$11:$EF$28,2,FALSE)</f>
        <v>PEÑAROL</v>
      </c>
      <c r="EN13" s="66">
        <f t="shared" si="39"/>
        <v>34.000000321499996</v>
      </c>
      <c r="EO13" s="125">
        <f t="shared" si="40"/>
        <v>18</v>
      </c>
      <c r="EP13" s="125">
        <f t="shared" si="41"/>
        <v>11</v>
      </c>
      <c r="EQ13" s="125">
        <f t="shared" si="42"/>
        <v>1</v>
      </c>
      <c r="ER13" s="125">
        <f t="shared" si="43"/>
        <v>6</v>
      </c>
      <c r="ES13" s="61">
        <f t="shared" si="44"/>
        <v>32</v>
      </c>
      <c r="ET13" s="61">
        <f t="shared" si="45"/>
        <v>32</v>
      </c>
      <c r="EU13" s="200">
        <f t="shared" si="46"/>
        <v>0</v>
      </c>
      <c r="EV13" s="348">
        <f t="shared" si="47"/>
        <v>9</v>
      </c>
      <c r="EW13" s="46">
        <f t="shared" si="48"/>
        <v>4</v>
      </c>
      <c r="EX13" s="46">
        <f t="shared" si="49"/>
        <v>1</v>
      </c>
      <c r="EY13" s="46">
        <f t="shared" si="50"/>
        <v>4</v>
      </c>
      <c r="EZ13" s="46">
        <f t="shared" si="51"/>
        <v>15</v>
      </c>
      <c r="FA13" s="46">
        <f t="shared" si="52"/>
        <v>17</v>
      </c>
      <c r="FB13" s="46">
        <f t="shared" si="53"/>
        <v>-2</v>
      </c>
      <c r="FC13" s="129">
        <f t="shared" si="54"/>
        <v>13</v>
      </c>
      <c r="FD13" s="132">
        <f t="shared" si="55"/>
        <v>9</v>
      </c>
      <c r="FE13" s="53">
        <f t="shared" si="56"/>
        <v>7</v>
      </c>
      <c r="FF13" s="53">
        <f t="shared" si="57"/>
        <v>0</v>
      </c>
      <c r="FG13" s="53">
        <f t="shared" si="58"/>
        <v>2</v>
      </c>
      <c r="FH13" s="53">
        <f t="shared" si="59"/>
        <v>17</v>
      </c>
      <c r="FI13" s="53">
        <f t="shared" si="60"/>
        <v>15</v>
      </c>
      <c r="FJ13" s="53">
        <f t="shared" si="61"/>
        <v>2</v>
      </c>
      <c r="FK13" s="133">
        <f t="shared" si="62"/>
        <v>21</v>
      </c>
      <c r="FL13" s="198">
        <f t="shared" si="18"/>
        <v>19.999999678500004</v>
      </c>
      <c r="FO13" s="135"/>
      <c r="FP13" s="329"/>
      <c r="FQ13" s="329"/>
      <c r="FR13" s="330" t="str">
        <f t="shared" si="63"/>
        <v>NÀSTIC</v>
      </c>
      <c r="FS13" s="331" t="str">
        <f t="shared" si="63"/>
        <v>DREAM TEAM</v>
      </c>
      <c r="FT13" s="329"/>
      <c r="FU13" s="329"/>
      <c r="FV13" s="168"/>
      <c r="FW13" s="317"/>
      <c r="FX13" s="317"/>
      <c r="FY13" s="320" t="str">
        <f>GO35</f>
        <v>BOTOFUMEIRO</v>
      </c>
      <c r="FZ13" s="321" t="str">
        <f>GN36</f>
        <v>CERETANO</v>
      </c>
      <c r="GA13" s="317"/>
      <c r="GB13" s="317"/>
      <c r="GC13" s="166"/>
      <c r="GD13" s="295">
        <v>2</v>
      </c>
      <c r="GE13" s="295">
        <v>1</v>
      </c>
      <c r="GF13" s="293" t="str">
        <f t="shared" si="64"/>
        <v>ICK</v>
      </c>
      <c r="GG13" s="297" t="str">
        <f aca="true" t="shared" si="66" ref="GG13:GG19">GO30</f>
        <v>EGARA</v>
      </c>
      <c r="GH13" s="298">
        <v>2</v>
      </c>
      <c r="GI13" s="298">
        <v>0</v>
      </c>
      <c r="GJ13" s="162"/>
      <c r="GK13" s="163"/>
      <c r="GL13" s="162"/>
      <c r="GM13" s="275">
        <v>24</v>
      </c>
      <c r="GN13" s="276" t="s">
        <v>177</v>
      </c>
      <c r="GO13" s="274" t="s">
        <v>177</v>
      </c>
    </row>
    <row r="14" spans="1:197" ht="12" customHeight="1" thickBot="1">
      <c r="A14" s="359">
        <v>4</v>
      </c>
      <c r="B14" s="189" t="s">
        <v>9</v>
      </c>
      <c r="C14" s="192">
        <v>1</v>
      </c>
      <c r="D14" s="193">
        <v>4</v>
      </c>
      <c r="E14" s="327"/>
      <c r="F14" s="328"/>
      <c r="G14" s="327"/>
      <c r="H14" s="328"/>
      <c r="I14" s="191"/>
      <c r="J14" s="196"/>
      <c r="K14" s="327"/>
      <c r="L14" s="328"/>
      <c r="M14" s="192">
        <v>2</v>
      </c>
      <c r="N14" s="193">
        <v>1</v>
      </c>
      <c r="O14" s="361"/>
      <c r="P14" s="362"/>
      <c r="Q14" s="192">
        <v>2</v>
      </c>
      <c r="R14" s="193">
        <v>2</v>
      </c>
      <c r="S14" s="192">
        <v>0</v>
      </c>
      <c r="T14" s="193">
        <v>4</v>
      </c>
      <c r="U14" s="192">
        <v>4</v>
      </c>
      <c r="V14" s="193">
        <v>0</v>
      </c>
      <c r="W14" s="327"/>
      <c r="X14" s="328"/>
      <c r="Y14" s="327"/>
      <c r="Z14" s="328"/>
      <c r="AA14" s="192">
        <v>3</v>
      </c>
      <c r="AB14" s="193">
        <v>4</v>
      </c>
      <c r="AC14" s="192">
        <v>2</v>
      </c>
      <c r="AD14" s="193">
        <v>2</v>
      </c>
      <c r="AE14" s="192">
        <v>0</v>
      </c>
      <c r="AF14" s="193">
        <v>1</v>
      </c>
      <c r="AG14" s="192">
        <v>2</v>
      </c>
      <c r="AH14" s="193">
        <v>0</v>
      </c>
      <c r="AI14" s="57"/>
      <c r="AJ14" s="56"/>
      <c r="AK14" s="55"/>
      <c r="AL14" s="56"/>
      <c r="AM14" s="55"/>
      <c r="AN14" s="56"/>
      <c r="AO14" s="55"/>
      <c r="AP14" s="56"/>
      <c r="AQ14" s="55"/>
      <c r="AR14" s="56"/>
      <c r="AS14" s="55"/>
      <c r="AT14" s="56"/>
      <c r="AU14" s="55"/>
      <c r="AV14" s="56"/>
      <c r="AW14" s="55"/>
      <c r="AX14" s="57"/>
      <c r="AY14" s="55"/>
      <c r="AZ14" s="57"/>
      <c r="BA14" s="55"/>
      <c r="BB14" s="57"/>
      <c r="BC14" s="55"/>
      <c r="BD14" s="57"/>
      <c r="BE14" s="55"/>
      <c r="BF14" s="57"/>
      <c r="BG14" s="55"/>
      <c r="BH14" s="57"/>
      <c r="BI14" s="55"/>
      <c r="BJ14" s="57"/>
      <c r="BK14" s="26">
        <f t="shared" si="19"/>
        <v>0</v>
      </c>
      <c r="BL14" s="12"/>
      <c r="BM14" s="12">
        <f t="shared" si="19"/>
        <v>0</v>
      </c>
      <c r="BN14" s="12"/>
      <c r="BO14" s="12">
        <f t="shared" si="0"/>
        <v>0</v>
      </c>
      <c r="BP14" s="12"/>
      <c r="BQ14" s="12">
        <f t="shared" si="20"/>
        <v>0</v>
      </c>
      <c r="BR14" s="12"/>
      <c r="BS14" s="12">
        <f t="shared" si="21"/>
        <v>0</v>
      </c>
      <c r="BT14" s="12"/>
      <c r="BU14" s="12">
        <f t="shared" si="1"/>
        <v>3</v>
      </c>
      <c r="BV14" s="12"/>
      <c r="BW14" s="12">
        <f t="shared" si="22"/>
        <v>0</v>
      </c>
      <c r="BX14" s="12"/>
      <c r="BY14" s="12">
        <f t="shared" si="23"/>
        <v>1</v>
      </c>
      <c r="BZ14" s="12"/>
      <c r="CA14" s="12">
        <f t="shared" si="2"/>
        <v>0</v>
      </c>
      <c r="CB14" s="12"/>
      <c r="CC14" s="12">
        <f t="shared" si="24"/>
        <v>3</v>
      </c>
      <c r="CD14" s="12"/>
      <c r="CE14" s="12">
        <f t="shared" si="25"/>
        <v>0</v>
      </c>
      <c r="CF14" s="12"/>
      <c r="CG14" s="12">
        <f t="shared" si="3"/>
        <v>0</v>
      </c>
      <c r="CH14" s="12"/>
      <c r="CI14" s="12">
        <f t="shared" si="26"/>
        <v>0</v>
      </c>
      <c r="CJ14" s="12"/>
      <c r="CK14" s="12">
        <f t="shared" si="27"/>
        <v>1</v>
      </c>
      <c r="CL14" s="12"/>
      <c r="CM14" s="12">
        <f t="shared" si="4"/>
        <v>0</v>
      </c>
      <c r="CN14" s="12"/>
      <c r="CO14" s="12">
        <f t="shared" si="28"/>
        <v>3</v>
      </c>
      <c r="CP14" s="12"/>
      <c r="CQ14" s="12">
        <f t="shared" si="29"/>
        <v>0</v>
      </c>
      <c r="CR14" s="12"/>
      <c r="CS14" s="12">
        <f t="shared" si="5"/>
        <v>0</v>
      </c>
      <c r="CT14" s="12"/>
      <c r="CU14" s="12">
        <f t="shared" si="30"/>
        <v>0</v>
      </c>
      <c r="CV14" s="12"/>
      <c r="CW14" s="12">
        <f t="shared" si="31"/>
        <v>0</v>
      </c>
      <c r="CX14" s="12"/>
      <c r="CY14" s="12">
        <f t="shared" si="6"/>
        <v>0</v>
      </c>
      <c r="CZ14" s="12"/>
      <c r="DA14" s="12">
        <f t="shared" si="32"/>
        <v>0</v>
      </c>
      <c r="DB14" s="12"/>
      <c r="DC14" s="12">
        <f t="shared" si="33"/>
        <v>0</v>
      </c>
      <c r="DD14" s="12"/>
      <c r="DE14" s="12">
        <f t="shared" si="7"/>
        <v>0</v>
      </c>
      <c r="DF14" s="27"/>
      <c r="DG14" s="51">
        <f t="shared" si="8"/>
        <v>7</v>
      </c>
      <c r="DH14" s="60" t="str">
        <f t="shared" si="34"/>
        <v>COMTAL</v>
      </c>
      <c r="DI14" s="70">
        <f t="shared" si="35"/>
        <v>19.9999102904</v>
      </c>
      <c r="DJ14" s="61">
        <f t="shared" si="9"/>
        <v>18</v>
      </c>
      <c r="DK14" s="61">
        <f t="shared" si="9"/>
        <v>5</v>
      </c>
      <c r="DL14" s="61">
        <f t="shared" si="9"/>
        <v>5</v>
      </c>
      <c r="DM14" s="61">
        <f t="shared" si="9"/>
        <v>8</v>
      </c>
      <c r="DN14" s="61">
        <f t="shared" si="9"/>
        <v>29</v>
      </c>
      <c r="DO14" s="61">
        <f t="shared" si="10"/>
        <v>38</v>
      </c>
      <c r="DP14" s="61">
        <f t="shared" si="36"/>
        <v>-9</v>
      </c>
      <c r="DQ14" s="46">
        <f t="shared" si="11"/>
        <v>9</v>
      </c>
      <c r="DR14" s="46">
        <f t="shared" si="12"/>
        <v>3</v>
      </c>
      <c r="DS14" s="46">
        <f t="shared" si="13"/>
        <v>2</v>
      </c>
      <c r="DT14" s="46">
        <f t="shared" si="14"/>
        <v>4</v>
      </c>
      <c r="DU14" s="46">
        <f t="shared" si="15"/>
        <v>16</v>
      </c>
      <c r="DV14" s="46">
        <f t="shared" si="15"/>
        <v>18</v>
      </c>
      <c r="DW14" s="46">
        <f t="shared" si="16"/>
        <v>-2</v>
      </c>
      <c r="DX14" s="68">
        <f t="shared" si="37"/>
        <v>11</v>
      </c>
      <c r="DY14" s="53">
        <f>I8</f>
        <v>9</v>
      </c>
      <c r="DZ14" s="53">
        <f>I7</f>
        <v>2</v>
      </c>
      <c r="EA14" s="53">
        <f>I6</f>
        <v>3</v>
      </c>
      <c r="EB14" s="53">
        <f>I5</f>
        <v>4</v>
      </c>
      <c r="EC14" s="53">
        <f>I4</f>
        <v>13</v>
      </c>
      <c r="ED14" s="53">
        <f>I3</f>
        <v>20</v>
      </c>
      <c r="EE14" s="53">
        <f t="shared" si="17"/>
        <v>-7</v>
      </c>
      <c r="EF14" s="69">
        <f t="shared" si="38"/>
        <v>9</v>
      </c>
      <c r="EH14" s="28"/>
      <c r="EI14" s="30"/>
      <c r="EJ14" s="30"/>
      <c r="EK14" s="30"/>
      <c r="EL14" s="277">
        <v>4</v>
      </c>
      <c r="EM14" s="201" t="str">
        <f t="shared" si="65"/>
        <v>RAPUCO</v>
      </c>
      <c r="EN14" s="202">
        <f t="shared" si="39"/>
        <v>23.9999403016</v>
      </c>
      <c r="EO14" s="203">
        <f t="shared" si="40"/>
        <v>18</v>
      </c>
      <c r="EP14" s="203">
        <f t="shared" si="41"/>
        <v>7</v>
      </c>
      <c r="EQ14" s="203">
        <f t="shared" si="42"/>
        <v>3</v>
      </c>
      <c r="ER14" s="203">
        <f t="shared" si="43"/>
        <v>8</v>
      </c>
      <c r="ES14" s="204">
        <f t="shared" si="44"/>
        <v>30</v>
      </c>
      <c r="ET14" s="204">
        <f t="shared" si="45"/>
        <v>36</v>
      </c>
      <c r="EU14" s="205">
        <f t="shared" si="46"/>
        <v>-6</v>
      </c>
      <c r="EV14" s="347">
        <f t="shared" si="47"/>
        <v>9</v>
      </c>
      <c r="EW14" s="203">
        <f t="shared" si="48"/>
        <v>3</v>
      </c>
      <c r="EX14" s="203">
        <f t="shared" si="49"/>
        <v>1</v>
      </c>
      <c r="EY14" s="203">
        <f t="shared" si="50"/>
        <v>5</v>
      </c>
      <c r="EZ14" s="203">
        <f t="shared" si="51"/>
        <v>14</v>
      </c>
      <c r="FA14" s="203">
        <f t="shared" si="52"/>
        <v>17</v>
      </c>
      <c r="FB14" s="203">
        <f t="shared" si="53"/>
        <v>-3</v>
      </c>
      <c r="FC14" s="207">
        <f t="shared" si="54"/>
        <v>10</v>
      </c>
      <c r="FD14" s="206">
        <f t="shared" si="55"/>
        <v>9</v>
      </c>
      <c r="FE14" s="203">
        <f t="shared" si="56"/>
        <v>4</v>
      </c>
      <c r="FF14" s="203">
        <f t="shared" si="57"/>
        <v>2</v>
      </c>
      <c r="FG14" s="203">
        <f t="shared" si="58"/>
        <v>3</v>
      </c>
      <c r="FH14" s="203">
        <f t="shared" si="59"/>
        <v>16</v>
      </c>
      <c r="FI14" s="203">
        <f t="shared" si="60"/>
        <v>19</v>
      </c>
      <c r="FJ14" s="203">
        <f t="shared" si="61"/>
        <v>-3</v>
      </c>
      <c r="FK14" s="207">
        <f t="shared" si="62"/>
        <v>14</v>
      </c>
      <c r="FL14" s="208">
        <f t="shared" si="18"/>
        <v>30.0000596984</v>
      </c>
      <c r="FO14" s="135"/>
      <c r="FP14" s="317"/>
      <c r="FQ14" s="317"/>
      <c r="FR14" s="318" t="str">
        <f t="shared" si="63"/>
        <v>ICK</v>
      </c>
      <c r="FS14" s="319" t="str">
        <f t="shared" si="63"/>
        <v>OTAC'S</v>
      </c>
      <c r="FT14" s="317"/>
      <c r="FU14" s="317"/>
      <c r="FV14" s="168"/>
      <c r="FW14" s="317" t="s">
        <v>374</v>
      </c>
      <c r="FX14" s="317" t="s">
        <v>374</v>
      </c>
      <c r="FY14" s="320" t="str">
        <f>GO34</f>
        <v>OURAL'S</v>
      </c>
      <c r="FZ14" s="321" t="str">
        <f>GN35</f>
        <v>NUCA</v>
      </c>
      <c r="GA14" s="317" t="s">
        <v>374</v>
      </c>
      <c r="GB14" s="317" t="s">
        <v>374</v>
      </c>
      <c r="GC14" s="166"/>
      <c r="GD14" s="329"/>
      <c r="GE14" s="329"/>
      <c r="GF14" s="330" t="str">
        <f t="shared" si="64"/>
        <v>EMPÚRIES</v>
      </c>
      <c r="GG14" s="334" t="str">
        <f t="shared" si="66"/>
        <v>DREAM TEAM</v>
      </c>
      <c r="GH14" s="329"/>
      <c r="GI14" s="329"/>
      <c r="GJ14" s="163"/>
      <c r="GK14" s="163"/>
      <c r="GL14" s="162"/>
      <c r="GM14" s="275">
        <v>48</v>
      </c>
      <c r="GN14" s="276" t="s">
        <v>132</v>
      </c>
      <c r="GO14" s="274" t="s">
        <v>132</v>
      </c>
    </row>
    <row r="15" spans="1:197" ht="12" customHeight="1" thickBot="1">
      <c r="A15" s="359">
        <v>5</v>
      </c>
      <c r="B15" s="323" t="s">
        <v>357</v>
      </c>
      <c r="C15" s="324"/>
      <c r="D15" s="325"/>
      <c r="E15" s="326"/>
      <c r="F15" s="325"/>
      <c r="G15" s="326"/>
      <c r="H15" s="325"/>
      <c r="I15" s="326"/>
      <c r="J15" s="325"/>
      <c r="K15" s="327"/>
      <c r="L15" s="328"/>
      <c r="M15" s="326"/>
      <c r="N15" s="325"/>
      <c r="O15" s="363"/>
      <c r="P15" s="364"/>
      <c r="Q15" s="326"/>
      <c r="R15" s="325"/>
      <c r="S15" s="326"/>
      <c r="T15" s="325"/>
      <c r="U15" s="326"/>
      <c r="V15" s="325"/>
      <c r="W15" s="326"/>
      <c r="X15" s="325"/>
      <c r="Y15" s="326"/>
      <c r="Z15" s="325"/>
      <c r="AA15" s="326"/>
      <c r="AB15" s="325"/>
      <c r="AC15" s="326"/>
      <c r="AD15" s="325"/>
      <c r="AE15" s="326"/>
      <c r="AF15" s="325"/>
      <c r="AG15" s="326"/>
      <c r="AH15" s="325"/>
      <c r="AI15" s="351"/>
      <c r="AJ15" s="8"/>
      <c r="AK15" s="4"/>
      <c r="AL15" s="5"/>
      <c r="AM15" s="4"/>
      <c r="AN15" s="5"/>
      <c r="AO15" s="4"/>
      <c r="AP15" s="5"/>
      <c r="AQ15" s="4"/>
      <c r="AR15" s="5"/>
      <c r="AS15" s="4"/>
      <c r="AT15" s="5"/>
      <c r="AU15" s="4"/>
      <c r="AV15" s="5"/>
      <c r="AW15" s="4"/>
      <c r="AX15" s="6"/>
      <c r="AY15" s="4"/>
      <c r="AZ15" s="6"/>
      <c r="BA15" s="4"/>
      <c r="BB15" s="6"/>
      <c r="BC15" s="4"/>
      <c r="BD15" s="6"/>
      <c r="BE15" s="4"/>
      <c r="BF15" s="6"/>
      <c r="BG15" s="4"/>
      <c r="BH15" s="6"/>
      <c r="BI15" s="4"/>
      <c r="BJ15" s="6"/>
      <c r="BK15" s="26">
        <f t="shared" si="19"/>
        <v>0</v>
      </c>
      <c r="BL15" s="12"/>
      <c r="BM15" s="12">
        <f t="shared" si="19"/>
        <v>0</v>
      </c>
      <c r="BN15" s="12"/>
      <c r="BO15" s="12">
        <f t="shared" si="0"/>
        <v>0</v>
      </c>
      <c r="BP15" s="12"/>
      <c r="BQ15" s="12">
        <f t="shared" si="20"/>
        <v>0</v>
      </c>
      <c r="BR15" s="12"/>
      <c r="BS15" s="12">
        <f t="shared" si="21"/>
        <v>0</v>
      </c>
      <c r="BT15" s="12"/>
      <c r="BU15" s="12">
        <f t="shared" si="1"/>
        <v>0</v>
      </c>
      <c r="BV15" s="12"/>
      <c r="BW15" s="12">
        <f t="shared" si="22"/>
        <v>0</v>
      </c>
      <c r="BX15" s="12"/>
      <c r="BY15" s="12">
        <f t="shared" si="23"/>
        <v>0</v>
      </c>
      <c r="BZ15" s="12"/>
      <c r="CA15" s="12">
        <f t="shared" si="2"/>
        <v>0</v>
      </c>
      <c r="CB15" s="12"/>
      <c r="CC15" s="12">
        <f t="shared" si="24"/>
        <v>0</v>
      </c>
      <c r="CD15" s="12"/>
      <c r="CE15" s="12">
        <f t="shared" si="25"/>
        <v>0</v>
      </c>
      <c r="CF15" s="12"/>
      <c r="CG15" s="12">
        <f t="shared" si="3"/>
        <v>0</v>
      </c>
      <c r="CH15" s="12"/>
      <c r="CI15" s="12">
        <f t="shared" si="26"/>
        <v>0</v>
      </c>
      <c r="CJ15" s="12"/>
      <c r="CK15" s="12">
        <f t="shared" si="27"/>
        <v>0</v>
      </c>
      <c r="CL15" s="12"/>
      <c r="CM15" s="12">
        <f t="shared" si="4"/>
        <v>0</v>
      </c>
      <c r="CN15" s="12"/>
      <c r="CO15" s="12">
        <f t="shared" si="28"/>
        <v>0</v>
      </c>
      <c r="CP15" s="12"/>
      <c r="CQ15" s="12">
        <f t="shared" si="29"/>
        <v>0</v>
      </c>
      <c r="CR15" s="12"/>
      <c r="CS15" s="12">
        <f t="shared" si="5"/>
        <v>0</v>
      </c>
      <c r="CT15" s="12"/>
      <c r="CU15" s="12">
        <f t="shared" si="30"/>
        <v>0</v>
      </c>
      <c r="CV15" s="12"/>
      <c r="CW15" s="12">
        <f t="shared" si="31"/>
        <v>0</v>
      </c>
      <c r="CX15" s="12"/>
      <c r="CY15" s="12">
        <f t="shared" si="6"/>
        <v>0</v>
      </c>
      <c r="CZ15" s="12"/>
      <c r="DA15" s="12">
        <f t="shared" si="32"/>
        <v>0</v>
      </c>
      <c r="DB15" s="12"/>
      <c r="DC15" s="12">
        <f t="shared" si="33"/>
        <v>0</v>
      </c>
      <c r="DD15" s="12"/>
      <c r="DE15" s="12">
        <f t="shared" si="7"/>
        <v>0</v>
      </c>
      <c r="DF15" s="27"/>
      <c r="DG15" s="51">
        <f t="shared" si="8"/>
        <v>14</v>
      </c>
      <c r="DH15" s="60" t="str">
        <f t="shared" si="34"/>
        <v>D.TEAM</v>
      </c>
      <c r="DI15" s="70">
        <f t="shared" si="35"/>
        <v>5E-10</v>
      </c>
      <c r="DJ15" s="61">
        <f t="shared" si="9"/>
        <v>0</v>
      </c>
      <c r="DK15" s="61">
        <f t="shared" si="9"/>
        <v>0</v>
      </c>
      <c r="DL15" s="61">
        <f t="shared" si="9"/>
        <v>0</v>
      </c>
      <c r="DM15" s="61">
        <f t="shared" si="9"/>
        <v>0</v>
      </c>
      <c r="DN15" s="61">
        <f t="shared" si="9"/>
        <v>0</v>
      </c>
      <c r="DO15" s="61">
        <f t="shared" si="10"/>
        <v>0</v>
      </c>
      <c r="DP15" s="61">
        <f t="shared" si="36"/>
        <v>0</v>
      </c>
      <c r="DQ15" s="46">
        <f t="shared" si="11"/>
        <v>0</v>
      </c>
      <c r="DR15" s="46">
        <f t="shared" si="12"/>
        <v>0</v>
      </c>
      <c r="DS15" s="46">
        <f t="shared" si="13"/>
        <v>0</v>
      </c>
      <c r="DT15" s="46">
        <f t="shared" si="14"/>
        <v>0</v>
      </c>
      <c r="DU15" s="46">
        <f t="shared" si="15"/>
        <v>0</v>
      </c>
      <c r="DV15" s="46">
        <f t="shared" si="15"/>
        <v>0</v>
      </c>
      <c r="DW15" s="46">
        <f t="shared" si="16"/>
        <v>0</v>
      </c>
      <c r="DX15" s="68">
        <f t="shared" si="37"/>
        <v>0</v>
      </c>
      <c r="DY15" s="53">
        <f>K8</f>
        <v>0</v>
      </c>
      <c r="DZ15" s="53">
        <f>K7</f>
        <v>0</v>
      </c>
      <c r="EA15" s="53">
        <f>K6</f>
        <v>0</v>
      </c>
      <c r="EB15" s="53">
        <f>K5</f>
        <v>0</v>
      </c>
      <c r="EC15" s="53">
        <f>K4</f>
        <v>0</v>
      </c>
      <c r="ED15" s="53">
        <f>K3</f>
        <v>0</v>
      </c>
      <c r="EE15" s="53">
        <f t="shared" si="17"/>
        <v>0</v>
      </c>
      <c r="EF15" s="69">
        <f t="shared" si="38"/>
        <v>0</v>
      </c>
      <c r="EH15" s="28"/>
      <c r="EI15" s="30"/>
      <c r="EJ15" s="30"/>
      <c r="EK15" s="30"/>
      <c r="EL15" s="277">
        <v>5</v>
      </c>
      <c r="EM15" s="60" t="str">
        <f t="shared" si="65"/>
        <v>OURAL'S</v>
      </c>
      <c r="EN15" s="66">
        <f t="shared" si="39"/>
        <v>21.9999103513</v>
      </c>
      <c r="EO15" s="125">
        <f t="shared" si="40"/>
        <v>18</v>
      </c>
      <c r="EP15" s="125">
        <f t="shared" si="41"/>
        <v>6</v>
      </c>
      <c r="EQ15" s="125">
        <f t="shared" si="42"/>
        <v>4</v>
      </c>
      <c r="ER15" s="125">
        <f t="shared" si="43"/>
        <v>8</v>
      </c>
      <c r="ES15" s="61">
        <f t="shared" si="44"/>
        <v>35</v>
      </c>
      <c r="ET15" s="61">
        <f t="shared" si="45"/>
        <v>44</v>
      </c>
      <c r="EU15" s="200">
        <f t="shared" si="46"/>
        <v>-9</v>
      </c>
      <c r="EV15" s="348">
        <f t="shared" si="47"/>
        <v>9</v>
      </c>
      <c r="EW15" s="46">
        <f t="shared" si="48"/>
        <v>2</v>
      </c>
      <c r="EX15" s="46">
        <f t="shared" si="49"/>
        <v>3</v>
      </c>
      <c r="EY15" s="46">
        <f t="shared" si="50"/>
        <v>4</v>
      </c>
      <c r="EZ15" s="46">
        <f t="shared" si="51"/>
        <v>21</v>
      </c>
      <c r="FA15" s="46">
        <f t="shared" si="52"/>
        <v>25</v>
      </c>
      <c r="FB15" s="46">
        <f t="shared" si="53"/>
        <v>-4</v>
      </c>
      <c r="FC15" s="129">
        <f t="shared" si="54"/>
        <v>9</v>
      </c>
      <c r="FD15" s="132">
        <f t="shared" si="55"/>
        <v>9</v>
      </c>
      <c r="FE15" s="53">
        <f t="shared" si="56"/>
        <v>4</v>
      </c>
      <c r="FF15" s="53">
        <f t="shared" si="57"/>
        <v>1</v>
      </c>
      <c r="FG15" s="53">
        <f t="shared" si="58"/>
        <v>4</v>
      </c>
      <c r="FH15" s="53">
        <f t="shared" si="59"/>
        <v>14</v>
      </c>
      <c r="FI15" s="53">
        <f t="shared" si="60"/>
        <v>19</v>
      </c>
      <c r="FJ15" s="53">
        <f t="shared" si="61"/>
        <v>-5</v>
      </c>
      <c r="FK15" s="133">
        <f t="shared" si="62"/>
        <v>13</v>
      </c>
      <c r="FL15" s="198">
        <f t="shared" si="18"/>
        <v>32.0000896487</v>
      </c>
      <c r="FO15" s="135"/>
      <c r="FP15" s="317"/>
      <c r="FQ15" s="317"/>
      <c r="FR15" s="318" t="str">
        <f t="shared" si="63"/>
        <v>EMPÚRIES</v>
      </c>
      <c r="FS15" s="319" t="str">
        <f t="shared" si="63"/>
        <v>RAPUCO</v>
      </c>
      <c r="FT15" s="317"/>
      <c r="FU15" s="317"/>
      <c r="FV15" s="168"/>
      <c r="FW15" s="295">
        <v>4</v>
      </c>
      <c r="FX15" s="295">
        <v>2</v>
      </c>
      <c r="FY15" s="296" t="str">
        <f>GO33</f>
        <v>RAPUCO</v>
      </c>
      <c r="FZ15" s="297" t="str">
        <f>GN34</f>
        <v>COMTAL</v>
      </c>
      <c r="GA15" s="298">
        <v>0</v>
      </c>
      <c r="GB15" s="298">
        <v>2</v>
      </c>
      <c r="GC15" s="166"/>
      <c r="GD15" s="317"/>
      <c r="GE15" s="317"/>
      <c r="GF15" s="318" t="str">
        <f t="shared" si="64"/>
        <v>COMTAL</v>
      </c>
      <c r="GG15" s="321" t="str">
        <f t="shared" si="66"/>
        <v>OTAC'S</v>
      </c>
      <c r="GH15" s="317"/>
      <c r="GI15" s="317"/>
      <c r="GJ15" s="162"/>
      <c r="GK15" s="163"/>
      <c r="GL15" s="162"/>
      <c r="GM15" s="275">
        <v>18</v>
      </c>
      <c r="GN15" s="276" t="s">
        <v>142</v>
      </c>
      <c r="GO15" s="274" t="s">
        <v>142</v>
      </c>
    </row>
    <row r="16" spans="1:197" ht="12" customHeight="1" thickBot="1">
      <c r="A16" s="359">
        <v>6</v>
      </c>
      <c r="B16" s="189" t="s">
        <v>342</v>
      </c>
      <c r="C16" s="192">
        <v>0</v>
      </c>
      <c r="D16" s="193">
        <v>2</v>
      </c>
      <c r="E16" s="327"/>
      <c r="F16" s="328"/>
      <c r="G16" s="327"/>
      <c r="H16" s="328"/>
      <c r="I16" s="192">
        <v>0</v>
      </c>
      <c r="J16" s="193">
        <v>1</v>
      </c>
      <c r="K16" s="327"/>
      <c r="L16" s="328"/>
      <c r="M16" s="191"/>
      <c r="N16" s="196"/>
      <c r="O16" s="361"/>
      <c r="P16" s="362"/>
      <c r="Q16" s="192">
        <v>0</v>
      </c>
      <c r="R16" s="193">
        <v>2</v>
      </c>
      <c r="S16" s="192">
        <v>0</v>
      </c>
      <c r="T16" s="193">
        <v>2</v>
      </c>
      <c r="U16" s="192">
        <v>1</v>
      </c>
      <c r="V16" s="193">
        <v>2</v>
      </c>
      <c r="W16" s="327"/>
      <c r="X16" s="328"/>
      <c r="Y16" s="327"/>
      <c r="Z16" s="328"/>
      <c r="AA16" s="379">
        <v>3</v>
      </c>
      <c r="AB16" s="380">
        <v>0</v>
      </c>
      <c r="AC16" s="379">
        <v>3</v>
      </c>
      <c r="AD16" s="380">
        <v>0</v>
      </c>
      <c r="AE16" s="192">
        <v>0</v>
      </c>
      <c r="AF16" s="193">
        <v>1</v>
      </c>
      <c r="AG16" s="192">
        <v>1</v>
      </c>
      <c r="AH16" s="193">
        <v>2</v>
      </c>
      <c r="AI16" s="57"/>
      <c r="AJ16" s="56"/>
      <c r="AK16" s="55"/>
      <c r="AL16" s="56"/>
      <c r="AM16" s="55"/>
      <c r="AN16" s="56"/>
      <c r="AO16" s="55"/>
      <c r="AP16" s="56"/>
      <c r="AQ16" s="55"/>
      <c r="AR16" s="56"/>
      <c r="AS16" s="55"/>
      <c r="AT16" s="56"/>
      <c r="AU16" s="55"/>
      <c r="AV16" s="56"/>
      <c r="AW16" s="55"/>
      <c r="AX16" s="57"/>
      <c r="AY16" s="55"/>
      <c r="AZ16" s="57"/>
      <c r="BA16" s="55"/>
      <c r="BB16" s="57"/>
      <c r="BC16" s="55"/>
      <c r="BD16" s="57"/>
      <c r="BE16" s="55"/>
      <c r="BF16" s="57"/>
      <c r="BG16" s="55"/>
      <c r="BH16" s="57"/>
      <c r="BI16" s="55"/>
      <c r="BJ16" s="57"/>
      <c r="BK16" s="26">
        <f t="shared" si="19"/>
        <v>0</v>
      </c>
      <c r="BL16" s="12"/>
      <c r="BM16" s="12">
        <f t="shared" si="19"/>
        <v>0</v>
      </c>
      <c r="BN16" s="12"/>
      <c r="BO16" s="12">
        <f t="shared" si="0"/>
        <v>0</v>
      </c>
      <c r="BP16" s="12"/>
      <c r="BQ16" s="12">
        <f t="shared" si="20"/>
        <v>0</v>
      </c>
      <c r="BR16" s="12"/>
      <c r="BS16" s="12">
        <f t="shared" si="21"/>
        <v>0</v>
      </c>
      <c r="BT16" s="12"/>
      <c r="BU16" s="12">
        <f t="shared" si="1"/>
        <v>0</v>
      </c>
      <c r="BV16" s="12"/>
      <c r="BW16" s="12">
        <f t="shared" si="22"/>
        <v>0</v>
      </c>
      <c r="BX16" s="12"/>
      <c r="BY16" s="12">
        <f t="shared" si="23"/>
        <v>0</v>
      </c>
      <c r="BZ16" s="12"/>
      <c r="CA16" s="12">
        <f t="shared" si="2"/>
        <v>0</v>
      </c>
      <c r="CB16" s="12"/>
      <c r="CC16" s="12">
        <f t="shared" si="24"/>
        <v>0</v>
      </c>
      <c r="CD16" s="12"/>
      <c r="CE16" s="12">
        <f t="shared" si="25"/>
        <v>0</v>
      </c>
      <c r="CF16" s="12"/>
      <c r="CG16" s="12">
        <f t="shared" si="3"/>
        <v>0</v>
      </c>
      <c r="CH16" s="12"/>
      <c r="CI16" s="12">
        <f t="shared" si="26"/>
        <v>3</v>
      </c>
      <c r="CJ16" s="12"/>
      <c r="CK16" s="12">
        <f t="shared" si="27"/>
        <v>3</v>
      </c>
      <c r="CL16" s="12"/>
      <c r="CM16" s="12">
        <f t="shared" si="4"/>
        <v>0</v>
      </c>
      <c r="CN16" s="12"/>
      <c r="CO16" s="12">
        <f t="shared" si="28"/>
        <v>0</v>
      </c>
      <c r="CP16" s="12"/>
      <c r="CQ16" s="12">
        <f t="shared" si="29"/>
        <v>0</v>
      </c>
      <c r="CR16" s="12"/>
      <c r="CS16" s="12">
        <f t="shared" si="5"/>
        <v>0</v>
      </c>
      <c r="CT16" s="12"/>
      <c r="CU16" s="12">
        <f t="shared" si="30"/>
        <v>0</v>
      </c>
      <c r="CV16" s="12"/>
      <c r="CW16" s="12">
        <f t="shared" si="31"/>
        <v>0</v>
      </c>
      <c r="CX16" s="12"/>
      <c r="CY16" s="12">
        <f t="shared" si="6"/>
        <v>0</v>
      </c>
      <c r="CZ16" s="12"/>
      <c r="DA16" s="12">
        <f t="shared" si="32"/>
        <v>0</v>
      </c>
      <c r="DB16" s="12"/>
      <c r="DC16" s="12">
        <f t="shared" si="33"/>
        <v>0</v>
      </c>
      <c r="DD16" s="12"/>
      <c r="DE16" s="12">
        <f t="shared" si="7"/>
        <v>0</v>
      </c>
      <c r="DF16" s="27"/>
      <c r="DG16" s="51">
        <f t="shared" si="8"/>
        <v>9</v>
      </c>
      <c r="DH16" s="60" t="str">
        <f t="shared" si="34"/>
        <v>EGARA</v>
      </c>
      <c r="DI16" s="70">
        <f t="shared" si="35"/>
        <v>13.9999601806</v>
      </c>
      <c r="DJ16" s="61">
        <f t="shared" si="9"/>
        <v>18</v>
      </c>
      <c r="DK16" s="61">
        <f t="shared" si="9"/>
        <v>4</v>
      </c>
      <c r="DL16" s="61">
        <f t="shared" si="9"/>
        <v>2</v>
      </c>
      <c r="DM16" s="61">
        <f t="shared" si="9"/>
        <v>12</v>
      </c>
      <c r="DN16" s="61">
        <f t="shared" si="9"/>
        <v>18</v>
      </c>
      <c r="DO16" s="61">
        <f t="shared" si="10"/>
        <v>22</v>
      </c>
      <c r="DP16" s="61">
        <f t="shared" si="36"/>
        <v>-4</v>
      </c>
      <c r="DQ16" s="46">
        <f t="shared" si="11"/>
        <v>9</v>
      </c>
      <c r="DR16" s="46">
        <f t="shared" si="12"/>
        <v>2</v>
      </c>
      <c r="DS16" s="46">
        <f t="shared" si="13"/>
        <v>0</v>
      </c>
      <c r="DT16" s="46">
        <f t="shared" si="14"/>
        <v>7</v>
      </c>
      <c r="DU16" s="46">
        <f t="shared" si="15"/>
        <v>8</v>
      </c>
      <c r="DV16" s="46">
        <f t="shared" si="15"/>
        <v>12</v>
      </c>
      <c r="DW16" s="46">
        <f t="shared" si="16"/>
        <v>-4</v>
      </c>
      <c r="DX16" s="68">
        <f t="shared" si="37"/>
        <v>6</v>
      </c>
      <c r="DY16" s="53">
        <f>M8</f>
        <v>9</v>
      </c>
      <c r="DZ16" s="53">
        <f>M7</f>
        <v>2</v>
      </c>
      <c r="EA16" s="53">
        <f>M6</f>
        <v>2</v>
      </c>
      <c r="EB16" s="53">
        <f>M5</f>
        <v>5</v>
      </c>
      <c r="EC16" s="53">
        <f>M4</f>
        <v>10</v>
      </c>
      <c r="ED16" s="53">
        <f>M3</f>
        <v>10</v>
      </c>
      <c r="EE16" s="53">
        <f t="shared" si="17"/>
        <v>0</v>
      </c>
      <c r="EF16" s="69">
        <f t="shared" si="38"/>
        <v>8</v>
      </c>
      <c r="EH16" s="28"/>
      <c r="EI16" s="30"/>
      <c r="EJ16" s="30"/>
      <c r="EK16" s="30"/>
      <c r="EL16" s="277">
        <v>6</v>
      </c>
      <c r="EM16" s="201" t="str">
        <f t="shared" si="65"/>
        <v>HURACÀ</v>
      </c>
      <c r="EN16" s="202">
        <f t="shared" si="39"/>
        <v>20.9998801608</v>
      </c>
      <c r="EO16" s="203">
        <f t="shared" si="40"/>
        <v>18</v>
      </c>
      <c r="EP16" s="203">
        <f t="shared" si="41"/>
        <v>5</v>
      </c>
      <c r="EQ16" s="203">
        <f t="shared" si="42"/>
        <v>6</v>
      </c>
      <c r="ER16" s="203">
        <f t="shared" si="43"/>
        <v>7</v>
      </c>
      <c r="ES16" s="204">
        <f t="shared" si="44"/>
        <v>16</v>
      </c>
      <c r="ET16" s="204">
        <f t="shared" si="45"/>
        <v>28</v>
      </c>
      <c r="EU16" s="205">
        <f t="shared" si="46"/>
        <v>-12</v>
      </c>
      <c r="EV16" s="347">
        <f t="shared" si="47"/>
        <v>9</v>
      </c>
      <c r="EW16" s="203">
        <f t="shared" si="48"/>
        <v>1</v>
      </c>
      <c r="EX16" s="203">
        <f t="shared" si="49"/>
        <v>5</v>
      </c>
      <c r="EY16" s="203">
        <f t="shared" si="50"/>
        <v>3</v>
      </c>
      <c r="EZ16" s="203">
        <f t="shared" si="51"/>
        <v>4</v>
      </c>
      <c r="FA16" s="203">
        <f t="shared" si="52"/>
        <v>9</v>
      </c>
      <c r="FB16" s="203">
        <f t="shared" si="53"/>
        <v>-5</v>
      </c>
      <c r="FC16" s="207">
        <f t="shared" si="54"/>
        <v>8</v>
      </c>
      <c r="FD16" s="206">
        <f t="shared" si="55"/>
        <v>9</v>
      </c>
      <c r="FE16" s="203">
        <f t="shared" si="56"/>
        <v>4</v>
      </c>
      <c r="FF16" s="203">
        <f t="shared" si="57"/>
        <v>1</v>
      </c>
      <c r="FG16" s="203">
        <f t="shared" si="58"/>
        <v>4</v>
      </c>
      <c r="FH16" s="203">
        <f t="shared" si="59"/>
        <v>12</v>
      </c>
      <c r="FI16" s="203">
        <f t="shared" si="60"/>
        <v>19</v>
      </c>
      <c r="FJ16" s="203">
        <f t="shared" si="61"/>
        <v>-7</v>
      </c>
      <c r="FK16" s="207">
        <f t="shared" si="62"/>
        <v>13</v>
      </c>
      <c r="FL16" s="208">
        <f t="shared" si="18"/>
        <v>33.000119839199996</v>
      </c>
      <c r="FO16" s="135"/>
      <c r="FP16" s="295">
        <v>3</v>
      </c>
      <c r="FQ16" s="295">
        <v>4</v>
      </c>
      <c r="FR16" s="293" t="str">
        <f t="shared" si="63"/>
        <v>COMTAL</v>
      </c>
      <c r="FS16" s="294" t="str">
        <f t="shared" si="63"/>
        <v>OURAL'S</v>
      </c>
      <c r="FT16" s="298">
        <v>4</v>
      </c>
      <c r="FU16" s="298">
        <v>4</v>
      </c>
      <c r="FV16" s="168"/>
      <c r="FW16" s="317"/>
      <c r="FX16" s="317"/>
      <c r="FY16" s="320" t="str">
        <f>GO32</f>
        <v>OTAC'S</v>
      </c>
      <c r="FZ16" s="321" t="str">
        <f>GN33</f>
        <v>EMPÚRIES</v>
      </c>
      <c r="GA16" s="317"/>
      <c r="GB16" s="317"/>
      <c r="GC16" s="166"/>
      <c r="GD16" s="317" t="s">
        <v>374</v>
      </c>
      <c r="GE16" s="317" t="s">
        <v>374</v>
      </c>
      <c r="GF16" s="318" t="s">
        <v>340</v>
      </c>
      <c r="GG16" s="321" t="str">
        <f t="shared" si="66"/>
        <v>RAPUCO</v>
      </c>
      <c r="GH16" s="317" t="s">
        <v>374</v>
      </c>
      <c r="GI16" s="317" t="s">
        <v>374</v>
      </c>
      <c r="GL16" s="162"/>
      <c r="GM16" s="275">
        <v>50</v>
      </c>
      <c r="GN16" s="276" t="s">
        <v>154</v>
      </c>
      <c r="GO16" s="274" t="s">
        <v>154</v>
      </c>
    </row>
    <row r="17" spans="1:197" ht="12" customHeight="1" thickBot="1">
      <c r="A17" s="359">
        <v>7</v>
      </c>
      <c r="B17" s="323" t="s">
        <v>52</v>
      </c>
      <c r="C17" s="326"/>
      <c r="D17" s="325"/>
      <c r="E17" s="326"/>
      <c r="F17" s="325"/>
      <c r="G17" s="326"/>
      <c r="H17" s="325"/>
      <c r="I17" s="326"/>
      <c r="J17" s="325"/>
      <c r="K17" s="326"/>
      <c r="L17" s="325"/>
      <c r="M17" s="326"/>
      <c r="N17" s="325"/>
      <c r="O17" s="361"/>
      <c r="P17" s="362"/>
      <c r="Q17" s="326"/>
      <c r="R17" s="325"/>
      <c r="S17" s="326"/>
      <c r="T17" s="325"/>
      <c r="U17" s="326"/>
      <c r="V17" s="325"/>
      <c r="W17" s="326"/>
      <c r="X17" s="325"/>
      <c r="Y17" s="326"/>
      <c r="Z17" s="325"/>
      <c r="AA17" s="326"/>
      <c r="AB17" s="325"/>
      <c r="AC17" s="326"/>
      <c r="AD17" s="325"/>
      <c r="AE17" s="326"/>
      <c r="AF17" s="325"/>
      <c r="AG17" s="326"/>
      <c r="AH17" s="325"/>
      <c r="AI17" s="351"/>
      <c r="AJ17" s="8"/>
      <c r="AK17" s="4"/>
      <c r="AL17" s="5"/>
      <c r="AM17" s="4"/>
      <c r="AN17" s="5"/>
      <c r="AO17" s="4"/>
      <c r="AP17" s="5"/>
      <c r="AQ17" s="4"/>
      <c r="AR17" s="5"/>
      <c r="AS17" s="4"/>
      <c r="AT17" s="5"/>
      <c r="AU17" s="4"/>
      <c r="AV17" s="5"/>
      <c r="AW17" s="4"/>
      <c r="AX17" s="6"/>
      <c r="AY17" s="4"/>
      <c r="AZ17" s="6"/>
      <c r="BA17" s="4"/>
      <c r="BB17" s="6"/>
      <c r="BC17" s="4"/>
      <c r="BD17" s="6"/>
      <c r="BE17" s="4"/>
      <c r="BF17" s="6"/>
      <c r="BG17" s="4"/>
      <c r="BH17" s="6"/>
      <c r="BI17" s="4"/>
      <c r="BJ17" s="6"/>
      <c r="BK17" s="26">
        <f t="shared" si="19"/>
        <v>0</v>
      </c>
      <c r="BL17" s="12"/>
      <c r="BM17" s="12">
        <f t="shared" si="19"/>
        <v>0</v>
      </c>
      <c r="BN17" s="12"/>
      <c r="BO17" s="12">
        <f t="shared" si="0"/>
        <v>0</v>
      </c>
      <c r="BP17" s="12"/>
      <c r="BQ17" s="12">
        <f t="shared" si="20"/>
        <v>0</v>
      </c>
      <c r="BR17" s="12"/>
      <c r="BS17" s="12">
        <f t="shared" si="21"/>
        <v>0</v>
      </c>
      <c r="BT17" s="12"/>
      <c r="BU17" s="12">
        <f t="shared" si="1"/>
        <v>0</v>
      </c>
      <c r="BV17" s="12"/>
      <c r="BW17" s="12">
        <f t="shared" si="22"/>
        <v>0</v>
      </c>
      <c r="BX17" s="12"/>
      <c r="BY17" s="12">
        <f t="shared" si="23"/>
        <v>0</v>
      </c>
      <c r="BZ17" s="12"/>
      <c r="CA17" s="12">
        <f t="shared" si="2"/>
        <v>0</v>
      </c>
      <c r="CB17" s="12"/>
      <c r="CC17" s="12">
        <f t="shared" si="24"/>
        <v>0</v>
      </c>
      <c r="CD17" s="12"/>
      <c r="CE17" s="12">
        <f t="shared" si="25"/>
        <v>0</v>
      </c>
      <c r="CF17" s="12"/>
      <c r="CG17" s="12">
        <f t="shared" si="3"/>
        <v>0</v>
      </c>
      <c r="CH17" s="12"/>
      <c r="CI17" s="12">
        <f t="shared" si="26"/>
        <v>0</v>
      </c>
      <c r="CJ17" s="12"/>
      <c r="CK17" s="12">
        <f t="shared" si="27"/>
        <v>0</v>
      </c>
      <c r="CL17" s="12"/>
      <c r="CM17" s="12">
        <f t="shared" si="4"/>
        <v>0</v>
      </c>
      <c r="CN17" s="12"/>
      <c r="CO17" s="12">
        <f t="shared" si="28"/>
        <v>0</v>
      </c>
      <c r="CP17" s="12"/>
      <c r="CQ17" s="12">
        <f t="shared" si="29"/>
        <v>0</v>
      </c>
      <c r="CR17" s="12"/>
      <c r="CS17" s="12">
        <f t="shared" si="5"/>
        <v>0</v>
      </c>
      <c r="CT17" s="12"/>
      <c r="CU17" s="12">
        <f t="shared" si="30"/>
        <v>0</v>
      </c>
      <c r="CV17" s="12"/>
      <c r="CW17" s="12">
        <f t="shared" si="31"/>
        <v>0</v>
      </c>
      <c r="CX17" s="12"/>
      <c r="CY17" s="12">
        <f t="shared" si="6"/>
        <v>0</v>
      </c>
      <c r="CZ17" s="12"/>
      <c r="DA17" s="12">
        <f t="shared" si="32"/>
        <v>0</v>
      </c>
      <c r="DB17" s="12"/>
      <c r="DC17" s="12">
        <f t="shared" si="33"/>
        <v>0</v>
      </c>
      <c r="DD17" s="12"/>
      <c r="DE17" s="12">
        <f t="shared" si="7"/>
        <v>0</v>
      </c>
      <c r="DF17" s="27"/>
      <c r="DG17" s="51">
        <f t="shared" si="8"/>
        <v>13</v>
      </c>
      <c r="DH17" s="60" t="str">
        <f t="shared" si="34"/>
        <v>EMPÚRIES</v>
      </c>
      <c r="DI17" s="70">
        <f t="shared" si="35"/>
        <v>7E-10</v>
      </c>
      <c r="DJ17" s="61">
        <f t="shared" si="9"/>
        <v>0</v>
      </c>
      <c r="DK17" s="61">
        <f t="shared" si="9"/>
        <v>0</v>
      </c>
      <c r="DL17" s="61">
        <f t="shared" si="9"/>
        <v>0</v>
      </c>
      <c r="DM17" s="61">
        <f t="shared" si="9"/>
        <v>0</v>
      </c>
      <c r="DN17" s="61">
        <f t="shared" si="9"/>
        <v>0</v>
      </c>
      <c r="DO17" s="61">
        <f t="shared" si="10"/>
        <v>0</v>
      </c>
      <c r="DP17" s="61">
        <f t="shared" si="36"/>
        <v>0</v>
      </c>
      <c r="DQ17" s="46">
        <f t="shared" si="11"/>
        <v>0</v>
      </c>
      <c r="DR17" s="46">
        <f t="shared" si="12"/>
        <v>0</v>
      </c>
      <c r="DS17" s="46">
        <f t="shared" si="13"/>
        <v>0</v>
      </c>
      <c r="DT17" s="46">
        <f t="shared" si="14"/>
        <v>0</v>
      </c>
      <c r="DU17" s="46">
        <f t="shared" si="15"/>
        <v>0</v>
      </c>
      <c r="DV17" s="46">
        <f t="shared" si="15"/>
        <v>0</v>
      </c>
      <c r="DW17" s="46">
        <f t="shared" si="16"/>
        <v>0</v>
      </c>
      <c r="DX17" s="68">
        <f t="shared" si="37"/>
        <v>0</v>
      </c>
      <c r="DY17" s="53">
        <f>O8</f>
        <v>0</v>
      </c>
      <c r="DZ17" s="53">
        <f>O7</f>
        <v>0</v>
      </c>
      <c r="EA17" s="53">
        <f>O6</f>
        <v>0</v>
      </c>
      <c r="EB17" s="53">
        <f>O5</f>
        <v>0</v>
      </c>
      <c r="EC17" s="53">
        <f>O4</f>
        <v>0</v>
      </c>
      <c r="ED17" s="53">
        <f>O3</f>
        <v>0</v>
      </c>
      <c r="EE17" s="53">
        <f t="shared" si="17"/>
        <v>0</v>
      </c>
      <c r="EF17" s="69">
        <f t="shared" si="38"/>
        <v>0</v>
      </c>
      <c r="EH17" s="28"/>
      <c r="EI17" s="30"/>
      <c r="EJ17" s="30"/>
      <c r="EK17" s="54"/>
      <c r="EL17" s="277">
        <v>7</v>
      </c>
      <c r="EM17" s="60" t="str">
        <f t="shared" si="65"/>
        <v>COMTAL</v>
      </c>
      <c r="EN17" s="66">
        <f t="shared" si="39"/>
        <v>19.9999102904</v>
      </c>
      <c r="EO17" s="125">
        <f t="shared" si="40"/>
        <v>18</v>
      </c>
      <c r="EP17" s="125">
        <f t="shared" si="41"/>
        <v>5</v>
      </c>
      <c r="EQ17" s="125">
        <f t="shared" si="42"/>
        <v>5</v>
      </c>
      <c r="ER17" s="125">
        <f t="shared" si="43"/>
        <v>8</v>
      </c>
      <c r="ES17" s="61">
        <f t="shared" si="44"/>
        <v>29</v>
      </c>
      <c r="ET17" s="61">
        <f t="shared" si="45"/>
        <v>38</v>
      </c>
      <c r="EU17" s="200">
        <f t="shared" si="46"/>
        <v>-9</v>
      </c>
      <c r="EV17" s="348">
        <f t="shared" si="47"/>
        <v>9</v>
      </c>
      <c r="EW17" s="46">
        <f t="shared" si="48"/>
        <v>3</v>
      </c>
      <c r="EX17" s="46">
        <f t="shared" si="49"/>
        <v>2</v>
      </c>
      <c r="EY17" s="46">
        <f t="shared" si="50"/>
        <v>4</v>
      </c>
      <c r="EZ17" s="46">
        <f t="shared" si="51"/>
        <v>16</v>
      </c>
      <c r="FA17" s="46">
        <f t="shared" si="52"/>
        <v>18</v>
      </c>
      <c r="FB17" s="46">
        <f t="shared" si="53"/>
        <v>-2</v>
      </c>
      <c r="FC17" s="129">
        <f t="shared" si="54"/>
        <v>11</v>
      </c>
      <c r="FD17" s="132">
        <f t="shared" si="55"/>
        <v>9</v>
      </c>
      <c r="FE17" s="53">
        <f t="shared" si="56"/>
        <v>2</v>
      </c>
      <c r="FF17" s="53">
        <f t="shared" si="57"/>
        <v>3</v>
      </c>
      <c r="FG17" s="53">
        <f t="shared" si="58"/>
        <v>4</v>
      </c>
      <c r="FH17" s="53">
        <f t="shared" si="59"/>
        <v>13</v>
      </c>
      <c r="FI17" s="53">
        <f t="shared" si="60"/>
        <v>20</v>
      </c>
      <c r="FJ17" s="53">
        <f t="shared" si="61"/>
        <v>-7</v>
      </c>
      <c r="FK17" s="133">
        <f t="shared" si="62"/>
        <v>9</v>
      </c>
      <c r="FL17" s="198">
        <f t="shared" si="18"/>
        <v>34.000089709600005</v>
      </c>
      <c r="FO17" s="135"/>
      <c r="FP17" s="317" t="s">
        <v>374</v>
      </c>
      <c r="FQ17" s="317" t="s">
        <v>374</v>
      </c>
      <c r="FR17" s="318" t="str">
        <f t="shared" si="63"/>
        <v>NUCA</v>
      </c>
      <c r="FS17" s="319" t="str">
        <f t="shared" si="63"/>
        <v>BOTOFUMEIRO</v>
      </c>
      <c r="FT17" s="317"/>
      <c r="FU17" s="317"/>
      <c r="FV17" s="168"/>
      <c r="FW17" s="329"/>
      <c r="FX17" s="329"/>
      <c r="FY17" s="333" t="str">
        <f>GO31</f>
        <v>DREAM TEAM</v>
      </c>
      <c r="FZ17" s="334" t="str">
        <f>GN32</f>
        <v>ICK</v>
      </c>
      <c r="GA17" s="329"/>
      <c r="GB17" s="329"/>
      <c r="GC17" s="169"/>
      <c r="GD17" s="317"/>
      <c r="GE17" s="317"/>
      <c r="GF17" s="318" t="str">
        <f t="shared" si="64"/>
        <v>CERETANO</v>
      </c>
      <c r="GG17" s="321" t="str">
        <f t="shared" si="66"/>
        <v>OURAL'S</v>
      </c>
      <c r="GH17" s="317"/>
      <c r="GI17" s="317"/>
      <c r="GL17" s="162"/>
      <c r="GM17" s="275">
        <v>6</v>
      </c>
      <c r="GN17" s="276" t="s">
        <v>132</v>
      </c>
      <c r="GO17" s="274" t="s">
        <v>136</v>
      </c>
    </row>
    <row r="18" spans="1:197" ht="12" customHeight="1" thickBot="1">
      <c r="A18" s="359">
        <v>8</v>
      </c>
      <c r="B18" s="189" t="s">
        <v>44</v>
      </c>
      <c r="C18" s="192">
        <v>1</v>
      </c>
      <c r="D18" s="193">
        <v>2</v>
      </c>
      <c r="E18" s="327"/>
      <c r="F18" s="328"/>
      <c r="G18" s="327"/>
      <c r="H18" s="328"/>
      <c r="I18" s="192">
        <v>0</v>
      </c>
      <c r="J18" s="193">
        <v>0</v>
      </c>
      <c r="K18" s="327"/>
      <c r="L18" s="328"/>
      <c r="M18" s="192">
        <v>0</v>
      </c>
      <c r="N18" s="193">
        <v>0</v>
      </c>
      <c r="O18" s="361"/>
      <c r="P18" s="362"/>
      <c r="Q18" s="191"/>
      <c r="R18" s="196"/>
      <c r="S18" s="192">
        <v>0</v>
      </c>
      <c r="T18" s="193">
        <v>4</v>
      </c>
      <c r="U18" s="192">
        <v>1</v>
      </c>
      <c r="V18" s="193">
        <v>0</v>
      </c>
      <c r="W18" s="327"/>
      <c r="X18" s="328"/>
      <c r="Y18" s="327"/>
      <c r="Z18" s="328"/>
      <c r="AA18" s="192">
        <v>0</v>
      </c>
      <c r="AB18" s="193">
        <v>0</v>
      </c>
      <c r="AC18" s="192">
        <v>1</v>
      </c>
      <c r="AD18" s="193">
        <v>1</v>
      </c>
      <c r="AE18" s="192">
        <v>0</v>
      </c>
      <c r="AF18" s="193">
        <v>1</v>
      </c>
      <c r="AG18" s="192">
        <v>1</v>
      </c>
      <c r="AH18" s="193">
        <v>1</v>
      </c>
      <c r="AI18" s="57"/>
      <c r="AJ18" s="56"/>
      <c r="AK18" s="55"/>
      <c r="AL18" s="56"/>
      <c r="AM18" s="55"/>
      <c r="AN18" s="56"/>
      <c r="AO18" s="55"/>
      <c r="AP18" s="56"/>
      <c r="AQ18" s="55"/>
      <c r="AR18" s="56"/>
      <c r="AS18" s="55"/>
      <c r="AT18" s="56"/>
      <c r="AU18" s="55"/>
      <c r="AV18" s="56"/>
      <c r="AW18" s="55"/>
      <c r="AX18" s="57"/>
      <c r="AY18" s="55"/>
      <c r="AZ18" s="57"/>
      <c r="BA18" s="55"/>
      <c r="BB18" s="57"/>
      <c r="BC18" s="55"/>
      <c r="BD18" s="57"/>
      <c r="BE18" s="55"/>
      <c r="BF18" s="57"/>
      <c r="BG18" s="55"/>
      <c r="BH18" s="57"/>
      <c r="BI18" s="55"/>
      <c r="BJ18" s="57"/>
      <c r="BK18" s="26">
        <f t="shared" si="19"/>
        <v>0</v>
      </c>
      <c r="BL18" s="12"/>
      <c r="BM18" s="12">
        <f t="shared" si="19"/>
        <v>0</v>
      </c>
      <c r="BN18" s="12"/>
      <c r="BO18" s="12">
        <f t="shared" si="0"/>
        <v>0</v>
      </c>
      <c r="BP18" s="12"/>
      <c r="BQ18" s="12">
        <f t="shared" si="20"/>
        <v>1</v>
      </c>
      <c r="BR18" s="12"/>
      <c r="BS18" s="12">
        <f t="shared" si="21"/>
        <v>0</v>
      </c>
      <c r="BT18" s="12"/>
      <c r="BU18" s="12">
        <f t="shared" si="1"/>
        <v>1</v>
      </c>
      <c r="BV18" s="12"/>
      <c r="BW18" s="12">
        <f t="shared" si="22"/>
        <v>0</v>
      </c>
      <c r="BX18" s="12"/>
      <c r="BY18" s="12">
        <f t="shared" si="23"/>
        <v>0</v>
      </c>
      <c r="BZ18" s="12"/>
      <c r="CA18" s="12">
        <f t="shared" si="2"/>
        <v>0</v>
      </c>
      <c r="CB18" s="12"/>
      <c r="CC18" s="12">
        <f t="shared" si="24"/>
        <v>3</v>
      </c>
      <c r="CD18" s="12"/>
      <c r="CE18" s="12">
        <f t="shared" si="25"/>
        <v>0</v>
      </c>
      <c r="CF18" s="12"/>
      <c r="CG18" s="12">
        <f t="shared" si="3"/>
        <v>0</v>
      </c>
      <c r="CH18" s="12"/>
      <c r="CI18" s="12">
        <f t="shared" si="26"/>
        <v>1</v>
      </c>
      <c r="CJ18" s="12"/>
      <c r="CK18" s="12">
        <f t="shared" si="27"/>
        <v>1</v>
      </c>
      <c r="CL18" s="12"/>
      <c r="CM18" s="12">
        <f t="shared" si="4"/>
        <v>0</v>
      </c>
      <c r="CN18" s="12"/>
      <c r="CO18" s="12">
        <f t="shared" si="28"/>
        <v>1</v>
      </c>
      <c r="CP18" s="12"/>
      <c r="CQ18" s="12">
        <f t="shared" si="29"/>
        <v>0</v>
      </c>
      <c r="CR18" s="12"/>
      <c r="CS18" s="12">
        <f t="shared" si="5"/>
        <v>0</v>
      </c>
      <c r="CT18" s="12"/>
      <c r="CU18" s="12">
        <f t="shared" si="30"/>
        <v>0</v>
      </c>
      <c r="CV18" s="12"/>
      <c r="CW18" s="12">
        <f t="shared" si="31"/>
        <v>0</v>
      </c>
      <c r="CX18" s="12"/>
      <c r="CY18" s="12">
        <f t="shared" si="6"/>
        <v>0</v>
      </c>
      <c r="CZ18" s="12"/>
      <c r="DA18" s="12">
        <f t="shared" si="32"/>
        <v>0</v>
      </c>
      <c r="DB18" s="12"/>
      <c r="DC18" s="12">
        <f t="shared" si="33"/>
        <v>0</v>
      </c>
      <c r="DD18" s="12"/>
      <c r="DE18" s="12">
        <f t="shared" si="7"/>
        <v>0</v>
      </c>
      <c r="DF18" s="27"/>
      <c r="DG18" s="51">
        <f t="shared" si="8"/>
        <v>6</v>
      </c>
      <c r="DH18" s="60" t="str">
        <f t="shared" si="34"/>
        <v>HURACÀ</v>
      </c>
      <c r="DI18" s="70">
        <f t="shared" si="35"/>
        <v>20.9998801608</v>
      </c>
      <c r="DJ18" s="61">
        <f t="shared" si="9"/>
        <v>18</v>
      </c>
      <c r="DK18" s="61">
        <f t="shared" si="9"/>
        <v>5</v>
      </c>
      <c r="DL18" s="61">
        <f t="shared" si="9"/>
        <v>6</v>
      </c>
      <c r="DM18" s="61">
        <f t="shared" si="9"/>
        <v>7</v>
      </c>
      <c r="DN18" s="61">
        <f t="shared" si="9"/>
        <v>16</v>
      </c>
      <c r="DO18" s="61">
        <f t="shared" si="10"/>
        <v>28</v>
      </c>
      <c r="DP18" s="61">
        <f t="shared" si="36"/>
        <v>-12</v>
      </c>
      <c r="DQ18" s="46">
        <f t="shared" si="11"/>
        <v>9</v>
      </c>
      <c r="DR18" s="46">
        <f t="shared" si="12"/>
        <v>1</v>
      </c>
      <c r="DS18" s="46">
        <f t="shared" si="13"/>
        <v>5</v>
      </c>
      <c r="DT18" s="46">
        <f t="shared" si="14"/>
        <v>3</v>
      </c>
      <c r="DU18" s="46">
        <f t="shared" si="15"/>
        <v>4</v>
      </c>
      <c r="DV18" s="46">
        <f t="shared" si="15"/>
        <v>9</v>
      </c>
      <c r="DW18" s="46">
        <f t="shared" si="16"/>
        <v>-5</v>
      </c>
      <c r="DX18" s="68">
        <f t="shared" si="37"/>
        <v>8</v>
      </c>
      <c r="DY18" s="53">
        <f>Q8</f>
        <v>9</v>
      </c>
      <c r="DZ18" s="53">
        <f>Q7</f>
        <v>4</v>
      </c>
      <c r="EA18" s="53">
        <f>Q6</f>
        <v>1</v>
      </c>
      <c r="EB18" s="53">
        <f>Q5</f>
        <v>4</v>
      </c>
      <c r="EC18" s="53">
        <f>Q4</f>
        <v>12</v>
      </c>
      <c r="ED18" s="53">
        <f>Q3</f>
        <v>19</v>
      </c>
      <c r="EE18" s="53">
        <f t="shared" si="17"/>
        <v>-7</v>
      </c>
      <c r="EF18" s="69">
        <f t="shared" si="38"/>
        <v>13</v>
      </c>
      <c r="EH18" s="28"/>
      <c r="EI18" s="30"/>
      <c r="EJ18" s="30"/>
      <c r="EK18" s="30"/>
      <c r="EL18" s="277">
        <v>8</v>
      </c>
      <c r="EM18" s="201" t="str">
        <f t="shared" si="65"/>
        <v>PALLEJÀ</v>
      </c>
      <c r="EN18" s="202">
        <f t="shared" si="39"/>
        <v>16.9998202614</v>
      </c>
      <c r="EO18" s="203">
        <f t="shared" si="40"/>
        <v>18</v>
      </c>
      <c r="EP18" s="203">
        <f t="shared" si="41"/>
        <v>5</v>
      </c>
      <c r="EQ18" s="203">
        <f t="shared" si="42"/>
        <v>2</v>
      </c>
      <c r="ER18" s="203">
        <f t="shared" si="43"/>
        <v>11</v>
      </c>
      <c r="ES18" s="204">
        <f t="shared" si="44"/>
        <v>26</v>
      </c>
      <c r="ET18" s="204">
        <f t="shared" si="45"/>
        <v>44</v>
      </c>
      <c r="EU18" s="205">
        <f t="shared" si="46"/>
        <v>-18</v>
      </c>
      <c r="EV18" s="347">
        <f t="shared" si="47"/>
        <v>9</v>
      </c>
      <c r="EW18" s="203">
        <f t="shared" si="48"/>
        <v>4</v>
      </c>
      <c r="EX18" s="203">
        <f t="shared" si="49"/>
        <v>0</v>
      </c>
      <c r="EY18" s="203">
        <f t="shared" si="50"/>
        <v>5</v>
      </c>
      <c r="EZ18" s="203">
        <f t="shared" si="51"/>
        <v>16</v>
      </c>
      <c r="FA18" s="203">
        <f t="shared" si="52"/>
        <v>19</v>
      </c>
      <c r="FB18" s="203">
        <f t="shared" si="53"/>
        <v>-3</v>
      </c>
      <c r="FC18" s="207">
        <f t="shared" si="54"/>
        <v>12</v>
      </c>
      <c r="FD18" s="206">
        <f t="shared" si="55"/>
        <v>9</v>
      </c>
      <c r="FE18" s="203">
        <f t="shared" si="56"/>
        <v>1</v>
      </c>
      <c r="FF18" s="203">
        <f t="shared" si="57"/>
        <v>2</v>
      </c>
      <c r="FG18" s="203">
        <f t="shared" si="58"/>
        <v>6</v>
      </c>
      <c r="FH18" s="203">
        <f t="shared" si="59"/>
        <v>10</v>
      </c>
      <c r="FI18" s="203">
        <f t="shared" si="60"/>
        <v>25</v>
      </c>
      <c r="FJ18" s="203">
        <f t="shared" si="61"/>
        <v>-15</v>
      </c>
      <c r="FK18" s="207">
        <f t="shared" si="62"/>
        <v>5</v>
      </c>
      <c r="FL18" s="208">
        <f t="shared" si="18"/>
        <v>37.000179738599996</v>
      </c>
      <c r="FO18" s="135"/>
      <c r="FP18" s="329"/>
      <c r="FQ18" s="329"/>
      <c r="FR18" s="330" t="str">
        <f t="shared" si="63"/>
        <v>CERETANO</v>
      </c>
      <c r="FS18" s="331" t="str">
        <f t="shared" si="63"/>
        <v>PEÑAROL</v>
      </c>
      <c r="FT18" s="329"/>
      <c r="FU18" s="329"/>
      <c r="FV18" s="168"/>
      <c r="FW18" s="295">
        <v>1</v>
      </c>
      <c r="FX18" s="295">
        <v>2</v>
      </c>
      <c r="FY18" s="296" t="str">
        <f>GO30</f>
        <v>EGARA</v>
      </c>
      <c r="FZ18" s="297" t="str">
        <f>GN31</f>
        <v>NÀSTIC</v>
      </c>
      <c r="GA18" s="383">
        <v>3</v>
      </c>
      <c r="GB18" s="383">
        <v>0</v>
      </c>
      <c r="GC18" s="169"/>
      <c r="GD18" s="295">
        <v>1</v>
      </c>
      <c r="GE18" s="295">
        <v>2</v>
      </c>
      <c r="GF18" s="296" t="str">
        <f>GO37</f>
        <v>HURACÀ</v>
      </c>
      <c r="GG18" s="297" t="str">
        <f t="shared" si="66"/>
        <v>BOTOFUMEIRO</v>
      </c>
      <c r="GH18" s="298">
        <v>0</v>
      </c>
      <c r="GI18" s="298">
        <v>3</v>
      </c>
      <c r="GJ18" s="162"/>
      <c r="GL18" s="162"/>
      <c r="GM18" s="275">
        <v>89</v>
      </c>
      <c r="GN18" s="335" t="s">
        <v>91</v>
      </c>
      <c r="GO18" s="274" t="s">
        <v>91</v>
      </c>
    </row>
    <row r="19" spans="1:197" ht="12" customHeight="1" thickBot="1">
      <c r="A19" s="359">
        <v>9</v>
      </c>
      <c r="B19" s="189" t="s">
        <v>10</v>
      </c>
      <c r="C19" s="313">
        <v>1</v>
      </c>
      <c r="D19" s="314">
        <v>1</v>
      </c>
      <c r="E19" s="326"/>
      <c r="F19" s="325"/>
      <c r="G19" s="326"/>
      <c r="H19" s="325"/>
      <c r="I19" s="313">
        <v>2</v>
      </c>
      <c r="J19" s="314">
        <v>0</v>
      </c>
      <c r="K19" s="326"/>
      <c r="L19" s="325"/>
      <c r="M19" s="313">
        <v>2</v>
      </c>
      <c r="N19" s="314">
        <v>1</v>
      </c>
      <c r="O19" s="363"/>
      <c r="P19" s="364"/>
      <c r="Q19" s="313">
        <v>4</v>
      </c>
      <c r="R19" s="314">
        <v>1</v>
      </c>
      <c r="S19" s="191"/>
      <c r="T19" s="196"/>
      <c r="U19" s="313">
        <v>5</v>
      </c>
      <c r="V19" s="314">
        <v>1</v>
      </c>
      <c r="W19" s="326"/>
      <c r="X19" s="325"/>
      <c r="Y19" s="326"/>
      <c r="Z19" s="325"/>
      <c r="AA19" s="313">
        <v>4</v>
      </c>
      <c r="AB19" s="314">
        <v>0</v>
      </c>
      <c r="AC19" s="313">
        <v>5</v>
      </c>
      <c r="AD19" s="314">
        <v>1</v>
      </c>
      <c r="AE19" s="313">
        <v>5</v>
      </c>
      <c r="AF19" s="314">
        <v>0</v>
      </c>
      <c r="AG19" s="313">
        <v>5</v>
      </c>
      <c r="AH19" s="314">
        <v>1</v>
      </c>
      <c r="AI19" s="351"/>
      <c r="AJ19" s="8"/>
      <c r="AK19" s="4"/>
      <c r="AL19" s="5"/>
      <c r="AM19" s="4"/>
      <c r="AN19" s="5"/>
      <c r="AO19" s="4"/>
      <c r="AP19" s="5"/>
      <c r="AQ19" s="4"/>
      <c r="AR19" s="5"/>
      <c r="AS19" s="4"/>
      <c r="AT19" s="5"/>
      <c r="AU19" s="4"/>
      <c r="AV19" s="5"/>
      <c r="AW19" s="4"/>
      <c r="AX19" s="6"/>
      <c r="AY19" s="4"/>
      <c r="AZ19" s="6"/>
      <c r="BA19" s="4"/>
      <c r="BB19" s="6"/>
      <c r="BC19" s="4"/>
      <c r="BD19" s="6"/>
      <c r="BE19" s="4"/>
      <c r="BF19" s="6"/>
      <c r="BG19" s="4"/>
      <c r="BH19" s="6"/>
      <c r="BI19" s="4"/>
      <c r="BJ19" s="6"/>
      <c r="BK19" s="26">
        <f t="shared" si="19"/>
        <v>1</v>
      </c>
      <c r="BL19" s="12"/>
      <c r="BM19" s="12">
        <f t="shared" si="19"/>
        <v>0</v>
      </c>
      <c r="BN19" s="12"/>
      <c r="BO19" s="12">
        <f t="shared" si="0"/>
        <v>0</v>
      </c>
      <c r="BP19" s="12"/>
      <c r="BQ19" s="12">
        <f t="shared" si="20"/>
        <v>3</v>
      </c>
      <c r="BR19" s="12"/>
      <c r="BS19" s="12">
        <f t="shared" si="21"/>
        <v>0</v>
      </c>
      <c r="BT19" s="12"/>
      <c r="BU19" s="12">
        <f t="shared" si="1"/>
        <v>3</v>
      </c>
      <c r="BV19" s="12"/>
      <c r="BW19" s="12">
        <f t="shared" si="22"/>
        <v>0</v>
      </c>
      <c r="BX19" s="12"/>
      <c r="BY19" s="12">
        <f t="shared" si="23"/>
        <v>3</v>
      </c>
      <c r="BZ19" s="12"/>
      <c r="CA19" s="12">
        <f t="shared" si="2"/>
        <v>0</v>
      </c>
      <c r="CB19" s="12"/>
      <c r="CC19" s="12">
        <f t="shared" si="24"/>
        <v>3</v>
      </c>
      <c r="CD19" s="12"/>
      <c r="CE19" s="12">
        <f t="shared" si="25"/>
        <v>0</v>
      </c>
      <c r="CF19" s="12"/>
      <c r="CG19" s="12">
        <f t="shared" si="3"/>
        <v>0</v>
      </c>
      <c r="CH19" s="12"/>
      <c r="CI19" s="12">
        <f t="shared" si="26"/>
        <v>3</v>
      </c>
      <c r="CJ19" s="12"/>
      <c r="CK19" s="12">
        <f t="shared" si="27"/>
        <v>3</v>
      </c>
      <c r="CL19" s="12"/>
      <c r="CM19" s="12">
        <f t="shared" si="4"/>
        <v>3</v>
      </c>
      <c r="CN19" s="12"/>
      <c r="CO19" s="12">
        <f t="shared" si="28"/>
        <v>3</v>
      </c>
      <c r="CP19" s="12"/>
      <c r="CQ19" s="12">
        <f t="shared" si="29"/>
        <v>0</v>
      </c>
      <c r="CR19" s="12"/>
      <c r="CS19" s="12">
        <f t="shared" si="5"/>
        <v>0</v>
      </c>
      <c r="CT19" s="12"/>
      <c r="CU19" s="12">
        <f t="shared" si="30"/>
        <v>0</v>
      </c>
      <c r="CV19" s="12"/>
      <c r="CW19" s="12">
        <f t="shared" si="31"/>
        <v>0</v>
      </c>
      <c r="CX19" s="12"/>
      <c r="CY19" s="12">
        <f t="shared" si="6"/>
        <v>0</v>
      </c>
      <c r="CZ19" s="12"/>
      <c r="DA19" s="12">
        <f t="shared" si="32"/>
        <v>0</v>
      </c>
      <c r="DB19" s="12"/>
      <c r="DC19" s="12">
        <f t="shared" si="33"/>
        <v>0</v>
      </c>
      <c r="DD19" s="12"/>
      <c r="DE19" s="12">
        <f t="shared" si="7"/>
        <v>0</v>
      </c>
      <c r="DF19" s="27"/>
      <c r="DG19" s="51">
        <f t="shared" si="8"/>
        <v>1</v>
      </c>
      <c r="DH19" s="60" t="str">
        <f t="shared" si="34"/>
        <v>ICK</v>
      </c>
      <c r="DI19" s="70">
        <f t="shared" si="35"/>
        <v>50.0005506409</v>
      </c>
      <c r="DJ19" s="61">
        <f t="shared" si="9"/>
        <v>18</v>
      </c>
      <c r="DK19" s="61">
        <f t="shared" si="9"/>
        <v>16</v>
      </c>
      <c r="DL19" s="61">
        <f t="shared" si="9"/>
        <v>2</v>
      </c>
      <c r="DM19" s="61">
        <f t="shared" si="9"/>
        <v>0</v>
      </c>
      <c r="DN19" s="61">
        <f t="shared" si="9"/>
        <v>64</v>
      </c>
      <c r="DO19" s="61">
        <f t="shared" si="10"/>
        <v>9</v>
      </c>
      <c r="DP19" s="61">
        <f t="shared" si="36"/>
        <v>55</v>
      </c>
      <c r="DQ19" s="46">
        <f t="shared" si="11"/>
        <v>9</v>
      </c>
      <c r="DR19" s="46">
        <f t="shared" si="12"/>
        <v>8</v>
      </c>
      <c r="DS19" s="46">
        <f t="shared" si="13"/>
        <v>1</v>
      </c>
      <c r="DT19" s="46">
        <f t="shared" si="14"/>
        <v>0</v>
      </c>
      <c r="DU19" s="46">
        <f t="shared" si="15"/>
        <v>33</v>
      </c>
      <c r="DV19" s="46">
        <f t="shared" si="15"/>
        <v>6</v>
      </c>
      <c r="DW19" s="46">
        <f t="shared" si="16"/>
        <v>27</v>
      </c>
      <c r="DX19" s="68">
        <f t="shared" si="37"/>
        <v>25</v>
      </c>
      <c r="DY19" s="53">
        <f>S8</f>
        <v>9</v>
      </c>
      <c r="DZ19" s="53">
        <f>S7</f>
        <v>8</v>
      </c>
      <c r="EA19" s="53">
        <f>S6</f>
        <v>1</v>
      </c>
      <c r="EB19" s="53">
        <f>S5</f>
        <v>0</v>
      </c>
      <c r="EC19" s="53">
        <f>S4</f>
        <v>31</v>
      </c>
      <c r="ED19" s="53">
        <f>S3</f>
        <v>3</v>
      </c>
      <c r="EE19" s="53">
        <f t="shared" si="17"/>
        <v>28</v>
      </c>
      <c r="EF19" s="69">
        <f t="shared" si="38"/>
        <v>25</v>
      </c>
      <c r="EH19" s="28"/>
      <c r="EI19" s="30"/>
      <c r="EJ19" s="30"/>
      <c r="EK19" s="30"/>
      <c r="EL19" s="278">
        <v>9</v>
      </c>
      <c r="EM19" s="60" t="str">
        <f t="shared" si="65"/>
        <v>EGARA</v>
      </c>
      <c r="EN19" s="66">
        <f t="shared" si="39"/>
        <v>13.9999601806</v>
      </c>
      <c r="EO19" s="125">
        <f t="shared" si="40"/>
        <v>18</v>
      </c>
      <c r="EP19" s="125">
        <f t="shared" si="41"/>
        <v>4</v>
      </c>
      <c r="EQ19" s="125">
        <f t="shared" si="42"/>
        <v>2</v>
      </c>
      <c r="ER19" s="125">
        <f t="shared" si="43"/>
        <v>12</v>
      </c>
      <c r="ES19" s="61">
        <f t="shared" si="44"/>
        <v>18</v>
      </c>
      <c r="ET19" s="61">
        <f t="shared" si="45"/>
        <v>22</v>
      </c>
      <c r="EU19" s="200">
        <f t="shared" si="46"/>
        <v>-4</v>
      </c>
      <c r="EV19" s="348">
        <f t="shared" si="47"/>
        <v>9</v>
      </c>
      <c r="EW19" s="46">
        <f t="shared" si="48"/>
        <v>2</v>
      </c>
      <c r="EX19" s="46">
        <f t="shared" si="49"/>
        <v>0</v>
      </c>
      <c r="EY19" s="46">
        <f t="shared" si="50"/>
        <v>7</v>
      </c>
      <c r="EZ19" s="46">
        <f t="shared" si="51"/>
        <v>8</v>
      </c>
      <c r="FA19" s="46">
        <f t="shared" si="52"/>
        <v>12</v>
      </c>
      <c r="FB19" s="46">
        <f t="shared" si="53"/>
        <v>-4</v>
      </c>
      <c r="FC19" s="129">
        <f t="shared" si="54"/>
        <v>6</v>
      </c>
      <c r="FD19" s="132">
        <f t="shared" si="55"/>
        <v>9</v>
      </c>
      <c r="FE19" s="53">
        <f t="shared" si="56"/>
        <v>2</v>
      </c>
      <c r="FF19" s="53">
        <f t="shared" si="57"/>
        <v>2</v>
      </c>
      <c r="FG19" s="53">
        <f t="shared" si="58"/>
        <v>5</v>
      </c>
      <c r="FH19" s="53">
        <f t="shared" si="59"/>
        <v>10</v>
      </c>
      <c r="FI19" s="53">
        <f t="shared" si="60"/>
        <v>10</v>
      </c>
      <c r="FJ19" s="53">
        <f t="shared" si="61"/>
        <v>0</v>
      </c>
      <c r="FK19" s="133">
        <f t="shared" si="62"/>
        <v>8</v>
      </c>
      <c r="FL19" s="198">
        <f t="shared" si="18"/>
        <v>40.0000398194</v>
      </c>
      <c r="FO19" s="135"/>
      <c r="FP19" s="295">
        <v>2</v>
      </c>
      <c r="FQ19" s="295">
        <v>0</v>
      </c>
      <c r="FR19" s="293" t="str">
        <f t="shared" si="63"/>
        <v>PALLEJÀ</v>
      </c>
      <c r="FS19" s="294" t="str">
        <f t="shared" si="63"/>
        <v>HURACÀ</v>
      </c>
      <c r="FT19" s="167">
        <v>1</v>
      </c>
      <c r="FU19" s="167">
        <v>1</v>
      </c>
      <c r="FV19" s="168"/>
      <c r="FW19" s="329"/>
      <c r="FX19" s="329"/>
      <c r="FY19" s="333" t="str">
        <f>GN30</f>
        <v>BRASILIA</v>
      </c>
      <c r="FZ19" s="334" t="str">
        <f>GN37</f>
        <v>PALLEJÀ</v>
      </c>
      <c r="GA19" s="329"/>
      <c r="GB19" s="329"/>
      <c r="GC19" s="169"/>
      <c r="GD19" s="295">
        <v>2</v>
      </c>
      <c r="GE19" s="295">
        <v>3</v>
      </c>
      <c r="GF19" s="296" t="str">
        <f>GN37</f>
        <v>PALLEJÀ</v>
      </c>
      <c r="GG19" s="297" t="str">
        <f t="shared" si="66"/>
        <v>PEÑAROL</v>
      </c>
      <c r="GH19" s="382">
        <v>0</v>
      </c>
      <c r="GI19" s="382">
        <v>3</v>
      </c>
      <c r="GJ19" s="162"/>
      <c r="GL19" s="162"/>
      <c r="GM19" s="275">
        <v>37</v>
      </c>
      <c r="GN19" s="335"/>
      <c r="GO19" s="274" t="s">
        <v>112</v>
      </c>
    </row>
    <row r="20" spans="1:197" ht="12" customHeight="1" thickBot="1">
      <c r="A20" s="359">
        <v>10</v>
      </c>
      <c r="B20" s="189" t="s">
        <v>355</v>
      </c>
      <c r="C20" s="379">
        <v>0</v>
      </c>
      <c r="D20" s="380">
        <v>3</v>
      </c>
      <c r="E20" s="327"/>
      <c r="F20" s="328"/>
      <c r="G20" s="327"/>
      <c r="H20" s="328"/>
      <c r="I20" s="192">
        <v>2</v>
      </c>
      <c r="J20" s="193">
        <v>3</v>
      </c>
      <c r="K20" s="327"/>
      <c r="L20" s="328"/>
      <c r="M20" s="379">
        <v>0</v>
      </c>
      <c r="N20" s="380">
        <v>3</v>
      </c>
      <c r="O20" s="361"/>
      <c r="P20" s="362"/>
      <c r="Q20" s="192">
        <v>1</v>
      </c>
      <c r="R20" s="193">
        <v>2</v>
      </c>
      <c r="S20" s="192">
        <v>0</v>
      </c>
      <c r="T20" s="193">
        <v>6</v>
      </c>
      <c r="U20" s="191"/>
      <c r="V20" s="196"/>
      <c r="W20" s="327"/>
      <c r="X20" s="328"/>
      <c r="Y20" s="327"/>
      <c r="Z20" s="328"/>
      <c r="AA20" s="379">
        <v>0</v>
      </c>
      <c r="AB20" s="380">
        <v>3</v>
      </c>
      <c r="AC20" s="379">
        <v>3</v>
      </c>
      <c r="AD20" s="380">
        <v>0</v>
      </c>
      <c r="AE20" s="379">
        <v>0</v>
      </c>
      <c r="AF20" s="380">
        <v>3</v>
      </c>
      <c r="AG20" s="192">
        <v>2</v>
      </c>
      <c r="AH20" s="193">
        <v>3</v>
      </c>
      <c r="AI20" s="57"/>
      <c r="AJ20" s="56"/>
      <c r="AK20" s="55"/>
      <c r="AL20" s="56"/>
      <c r="AM20" s="55"/>
      <c r="AN20" s="56"/>
      <c r="AO20" s="55"/>
      <c r="AP20" s="56"/>
      <c r="AQ20" s="55"/>
      <c r="AR20" s="56"/>
      <c r="AS20" s="55"/>
      <c r="AT20" s="56"/>
      <c r="AU20" s="55"/>
      <c r="AV20" s="56"/>
      <c r="AW20" s="55"/>
      <c r="AX20" s="57"/>
      <c r="AY20" s="55"/>
      <c r="AZ20" s="57"/>
      <c r="BA20" s="55"/>
      <c r="BB20" s="57"/>
      <c r="BC20" s="55"/>
      <c r="BD20" s="57"/>
      <c r="BE20" s="55"/>
      <c r="BF20" s="57"/>
      <c r="BG20" s="55"/>
      <c r="BH20" s="57"/>
      <c r="BI20" s="55"/>
      <c r="BJ20" s="57"/>
      <c r="BK20" s="26">
        <f t="shared" si="19"/>
        <v>0</v>
      </c>
      <c r="BL20" s="12"/>
      <c r="BM20" s="12">
        <f t="shared" si="19"/>
        <v>0</v>
      </c>
      <c r="BN20" s="12"/>
      <c r="BO20" s="12">
        <f t="shared" si="0"/>
        <v>0</v>
      </c>
      <c r="BP20" s="12"/>
      <c r="BQ20" s="12">
        <f t="shared" si="20"/>
        <v>0</v>
      </c>
      <c r="BR20" s="12"/>
      <c r="BS20" s="12">
        <f t="shared" si="21"/>
        <v>0</v>
      </c>
      <c r="BT20" s="12"/>
      <c r="BU20" s="12">
        <f t="shared" si="1"/>
        <v>0</v>
      </c>
      <c r="BV20" s="12"/>
      <c r="BW20" s="12">
        <f t="shared" si="22"/>
        <v>0</v>
      </c>
      <c r="BX20" s="12"/>
      <c r="BY20" s="12">
        <f t="shared" si="23"/>
        <v>0</v>
      </c>
      <c r="BZ20" s="12"/>
      <c r="CA20" s="12">
        <f t="shared" si="2"/>
        <v>0</v>
      </c>
      <c r="CB20" s="12"/>
      <c r="CC20" s="12">
        <f t="shared" si="24"/>
        <v>0</v>
      </c>
      <c r="CD20" s="12"/>
      <c r="CE20" s="12">
        <f t="shared" si="25"/>
        <v>0</v>
      </c>
      <c r="CF20" s="12"/>
      <c r="CG20" s="12">
        <f t="shared" si="3"/>
        <v>0</v>
      </c>
      <c r="CH20" s="12"/>
      <c r="CI20" s="12">
        <f t="shared" si="26"/>
        <v>0</v>
      </c>
      <c r="CJ20" s="12"/>
      <c r="CK20" s="12">
        <f t="shared" si="27"/>
        <v>3</v>
      </c>
      <c r="CL20" s="12"/>
      <c r="CM20" s="12">
        <f t="shared" si="4"/>
        <v>0</v>
      </c>
      <c r="CN20" s="12"/>
      <c r="CO20" s="12">
        <f t="shared" si="28"/>
        <v>0</v>
      </c>
      <c r="CP20" s="12"/>
      <c r="CQ20" s="12">
        <f t="shared" si="29"/>
        <v>0</v>
      </c>
      <c r="CR20" s="12"/>
      <c r="CS20" s="12">
        <f t="shared" si="5"/>
        <v>0</v>
      </c>
      <c r="CT20" s="12"/>
      <c r="CU20" s="12">
        <f t="shared" si="30"/>
        <v>0</v>
      </c>
      <c r="CV20" s="12"/>
      <c r="CW20" s="12">
        <f t="shared" si="31"/>
        <v>0</v>
      </c>
      <c r="CX20" s="12"/>
      <c r="CY20" s="12">
        <f t="shared" si="6"/>
        <v>0</v>
      </c>
      <c r="CZ20" s="12"/>
      <c r="DA20" s="12">
        <f t="shared" si="32"/>
        <v>0</v>
      </c>
      <c r="DB20" s="12"/>
      <c r="DC20" s="12">
        <f t="shared" si="33"/>
        <v>0</v>
      </c>
      <c r="DD20" s="12"/>
      <c r="DE20" s="12">
        <f t="shared" si="7"/>
        <v>0</v>
      </c>
      <c r="DF20" s="27"/>
      <c r="DG20" s="51">
        <f t="shared" si="8"/>
        <v>10</v>
      </c>
      <c r="DH20" s="60" t="str">
        <f t="shared" si="34"/>
        <v>NÀSTIC</v>
      </c>
      <c r="DI20" s="70">
        <f t="shared" si="35"/>
        <v>7.999670181</v>
      </c>
      <c r="DJ20" s="61">
        <f t="shared" si="9"/>
        <v>18</v>
      </c>
      <c r="DK20" s="61">
        <f t="shared" si="9"/>
        <v>2</v>
      </c>
      <c r="DL20" s="61">
        <f t="shared" si="9"/>
        <v>2</v>
      </c>
      <c r="DM20" s="61">
        <f t="shared" si="9"/>
        <v>14</v>
      </c>
      <c r="DN20" s="61">
        <f t="shared" si="9"/>
        <v>18</v>
      </c>
      <c r="DO20" s="61">
        <f t="shared" si="10"/>
        <v>51</v>
      </c>
      <c r="DP20" s="61">
        <f t="shared" si="36"/>
        <v>-33</v>
      </c>
      <c r="DQ20" s="46">
        <f t="shared" si="11"/>
        <v>9</v>
      </c>
      <c r="DR20" s="46">
        <f t="shared" si="12"/>
        <v>1</v>
      </c>
      <c r="DS20" s="46">
        <f t="shared" si="13"/>
        <v>0</v>
      </c>
      <c r="DT20" s="46">
        <f t="shared" si="14"/>
        <v>8</v>
      </c>
      <c r="DU20" s="46">
        <f t="shared" si="15"/>
        <v>8</v>
      </c>
      <c r="DV20" s="46">
        <f t="shared" si="15"/>
        <v>26</v>
      </c>
      <c r="DW20" s="46">
        <f t="shared" si="16"/>
        <v>-18</v>
      </c>
      <c r="DX20" s="68">
        <f t="shared" si="37"/>
        <v>3</v>
      </c>
      <c r="DY20" s="53">
        <f>U8</f>
        <v>9</v>
      </c>
      <c r="DZ20" s="53">
        <f>U7</f>
        <v>1</v>
      </c>
      <c r="EA20" s="53">
        <f>U6</f>
        <v>2</v>
      </c>
      <c r="EB20" s="53">
        <f>U5</f>
        <v>6</v>
      </c>
      <c r="EC20" s="53">
        <f>U4</f>
        <v>10</v>
      </c>
      <c r="ED20" s="53">
        <f>U3</f>
        <v>25</v>
      </c>
      <c r="EE20" s="53">
        <f t="shared" si="17"/>
        <v>-15</v>
      </c>
      <c r="EF20" s="69">
        <f t="shared" si="38"/>
        <v>5</v>
      </c>
      <c r="EH20" s="28"/>
      <c r="EI20" s="30"/>
      <c r="EJ20" s="30"/>
      <c r="EK20" s="30"/>
      <c r="EL20" s="278">
        <v>10</v>
      </c>
      <c r="EM20" s="201" t="str">
        <f t="shared" si="65"/>
        <v>NÀSTIC</v>
      </c>
      <c r="EN20" s="202">
        <f t="shared" si="39"/>
        <v>7.999670181</v>
      </c>
      <c r="EO20" s="203">
        <f t="shared" si="40"/>
        <v>18</v>
      </c>
      <c r="EP20" s="203">
        <f t="shared" si="41"/>
        <v>2</v>
      </c>
      <c r="EQ20" s="203">
        <f t="shared" si="42"/>
        <v>2</v>
      </c>
      <c r="ER20" s="203">
        <f t="shared" si="43"/>
        <v>14</v>
      </c>
      <c r="ES20" s="204">
        <f t="shared" si="44"/>
        <v>18</v>
      </c>
      <c r="ET20" s="204">
        <f t="shared" si="45"/>
        <v>51</v>
      </c>
      <c r="EU20" s="205">
        <f t="shared" si="46"/>
        <v>-33</v>
      </c>
      <c r="EV20" s="347">
        <f t="shared" si="47"/>
        <v>9</v>
      </c>
      <c r="EW20" s="203">
        <f t="shared" si="48"/>
        <v>1</v>
      </c>
      <c r="EX20" s="203">
        <f t="shared" si="49"/>
        <v>0</v>
      </c>
      <c r="EY20" s="203">
        <f t="shared" si="50"/>
        <v>8</v>
      </c>
      <c r="EZ20" s="203">
        <f t="shared" si="51"/>
        <v>8</v>
      </c>
      <c r="FA20" s="203">
        <f t="shared" si="52"/>
        <v>26</v>
      </c>
      <c r="FB20" s="203">
        <f t="shared" si="53"/>
        <v>-18</v>
      </c>
      <c r="FC20" s="207">
        <f t="shared" si="54"/>
        <v>3</v>
      </c>
      <c r="FD20" s="206">
        <f t="shared" si="55"/>
        <v>9</v>
      </c>
      <c r="FE20" s="203">
        <f t="shared" si="56"/>
        <v>1</v>
      </c>
      <c r="FF20" s="203">
        <f t="shared" si="57"/>
        <v>2</v>
      </c>
      <c r="FG20" s="203">
        <f t="shared" si="58"/>
        <v>6</v>
      </c>
      <c r="FH20" s="203">
        <f t="shared" si="59"/>
        <v>10</v>
      </c>
      <c r="FI20" s="203">
        <f t="shared" si="60"/>
        <v>25</v>
      </c>
      <c r="FJ20" s="203">
        <f t="shared" si="61"/>
        <v>-15</v>
      </c>
      <c r="FK20" s="207">
        <f t="shared" si="62"/>
        <v>5</v>
      </c>
      <c r="FL20" s="208">
        <f t="shared" si="18"/>
        <v>46.000329819</v>
      </c>
      <c r="FO20" s="135"/>
      <c r="FP20" s="170"/>
      <c r="FQ20" s="170"/>
      <c r="FR20" s="171"/>
      <c r="FV20" s="170"/>
      <c r="FW20" s="170"/>
      <c r="FX20" s="170"/>
      <c r="FY20" s="171"/>
      <c r="FZ20" s="171"/>
      <c r="GA20" s="169"/>
      <c r="GB20" s="169"/>
      <c r="GC20" s="169"/>
      <c r="GD20" s="170"/>
      <c r="GE20" s="170"/>
      <c r="GF20" s="171"/>
      <c r="GG20" s="171"/>
      <c r="GH20" s="169"/>
      <c r="GI20" s="169"/>
      <c r="GJ20" s="162"/>
      <c r="GL20" s="162"/>
      <c r="GM20" s="275">
        <v>59</v>
      </c>
      <c r="GN20" s="335" t="s">
        <v>120</v>
      </c>
      <c r="GO20" s="274" t="s">
        <v>120</v>
      </c>
    </row>
    <row r="21" spans="1:197" ht="12" customHeight="1" thickBot="1">
      <c r="A21" s="359">
        <v>11</v>
      </c>
      <c r="B21" s="323" t="s">
        <v>340</v>
      </c>
      <c r="C21" s="353"/>
      <c r="D21" s="325"/>
      <c r="E21" s="326"/>
      <c r="F21" s="325"/>
      <c r="G21" s="326"/>
      <c r="H21" s="325"/>
      <c r="I21" s="326"/>
      <c r="J21" s="325"/>
      <c r="K21" s="326"/>
      <c r="L21" s="325"/>
      <c r="M21" s="326"/>
      <c r="N21" s="325"/>
      <c r="O21" s="363"/>
      <c r="P21" s="364"/>
      <c r="Q21" s="326"/>
      <c r="R21" s="325"/>
      <c r="S21" s="326"/>
      <c r="T21" s="325"/>
      <c r="U21" s="326"/>
      <c r="V21" s="325"/>
      <c r="W21" s="327"/>
      <c r="X21" s="328"/>
      <c r="Y21" s="326"/>
      <c r="Z21" s="325"/>
      <c r="AA21" s="326"/>
      <c r="AB21" s="325"/>
      <c r="AC21" s="326"/>
      <c r="AD21" s="325"/>
      <c r="AE21" s="326"/>
      <c r="AF21" s="325"/>
      <c r="AG21" s="326"/>
      <c r="AH21" s="325"/>
      <c r="AI21" s="351"/>
      <c r="AJ21" s="8"/>
      <c r="AK21" s="4"/>
      <c r="AL21" s="5"/>
      <c r="AM21" s="4"/>
      <c r="AN21" s="5"/>
      <c r="AO21" s="4"/>
      <c r="AP21" s="5"/>
      <c r="AQ21" s="4"/>
      <c r="AR21" s="5"/>
      <c r="AS21" s="4"/>
      <c r="AT21" s="5"/>
      <c r="AU21" s="4"/>
      <c r="AV21" s="5"/>
      <c r="AW21" s="4"/>
      <c r="AX21" s="6"/>
      <c r="AY21" s="4"/>
      <c r="AZ21" s="6"/>
      <c r="BA21" s="4"/>
      <c r="BB21" s="6"/>
      <c r="BC21" s="4"/>
      <c r="BD21" s="6"/>
      <c r="BE21" s="4"/>
      <c r="BF21" s="6"/>
      <c r="BG21" s="4"/>
      <c r="BH21" s="6"/>
      <c r="BI21" s="4"/>
      <c r="BJ21" s="6"/>
      <c r="BK21" s="26">
        <f t="shared" si="19"/>
        <v>0</v>
      </c>
      <c r="BL21" s="12"/>
      <c r="BM21" s="12">
        <f t="shared" si="19"/>
        <v>0</v>
      </c>
      <c r="BN21" s="12"/>
      <c r="BO21" s="12">
        <f t="shared" si="0"/>
        <v>0</v>
      </c>
      <c r="BP21" s="12"/>
      <c r="BQ21" s="12">
        <f t="shared" si="20"/>
        <v>0</v>
      </c>
      <c r="BR21" s="12"/>
      <c r="BS21" s="12">
        <f t="shared" si="21"/>
        <v>0</v>
      </c>
      <c r="BT21" s="12"/>
      <c r="BU21" s="12">
        <f t="shared" si="1"/>
        <v>0</v>
      </c>
      <c r="BV21" s="12"/>
      <c r="BW21" s="12">
        <f t="shared" si="22"/>
        <v>0</v>
      </c>
      <c r="BX21" s="12"/>
      <c r="BY21" s="12">
        <f t="shared" si="23"/>
        <v>0</v>
      </c>
      <c r="BZ21" s="12"/>
      <c r="CA21" s="12">
        <f t="shared" si="2"/>
        <v>0</v>
      </c>
      <c r="CB21" s="12"/>
      <c r="CC21" s="12">
        <f t="shared" si="24"/>
        <v>0</v>
      </c>
      <c r="CD21" s="12"/>
      <c r="CE21" s="12">
        <f t="shared" si="25"/>
        <v>0</v>
      </c>
      <c r="CF21" s="12"/>
      <c r="CG21" s="12">
        <f t="shared" si="3"/>
        <v>0</v>
      </c>
      <c r="CH21" s="12"/>
      <c r="CI21" s="12">
        <f t="shared" si="26"/>
        <v>0</v>
      </c>
      <c r="CJ21" s="12"/>
      <c r="CK21" s="12">
        <f t="shared" si="27"/>
        <v>0</v>
      </c>
      <c r="CL21" s="12"/>
      <c r="CM21" s="12">
        <f t="shared" si="4"/>
        <v>0</v>
      </c>
      <c r="CN21" s="12"/>
      <c r="CO21" s="12">
        <f t="shared" si="28"/>
        <v>0</v>
      </c>
      <c r="CP21" s="12"/>
      <c r="CQ21" s="12">
        <f t="shared" si="29"/>
        <v>0</v>
      </c>
      <c r="CR21" s="12"/>
      <c r="CS21" s="12">
        <f t="shared" si="5"/>
        <v>0</v>
      </c>
      <c r="CT21" s="12"/>
      <c r="CU21" s="12">
        <f t="shared" si="30"/>
        <v>0</v>
      </c>
      <c r="CV21" s="12"/>
      <c r="CW21" s="12">
        <f t="shared" si="31"/>
        <v>0</v>
      </c>
      <c r="CX21" s="12"/>
      <c r="CY21" s="12">
        <f t="shared" si="6"/>
        <v>0</v>
      </c>
      <c r="CZ21" s="12"/>
      <c r="DA21" s="12">
        <f t="shared" si="32"/>
        <v>0</v>
      </c>
      <c r="DB21" s="12"/>
      <c r="DC21" s="12">
        <f t="shared" si="33"/>
        <v>0</v>
      </c>
      <c r="DD21" s="12"/>
      <c r="DE21" s="12">
        <f t="shared" si="7"/>
        <v>0</v>
      </c>
      <c r="DF21" s="27"/>
      <c r="DG21" s="51">
        <f t="shared" si="8"/>
        <v>12</v>
      </c>
      <c r="DH21" s="60" t="str">
        <f t="shared" si="34"/>
        <v>NUCA</v>
      </c>
      <c r="DI21" s="70">
        <f t="shared" si="35"/>
        <v>1.1E-09</v>
      </c>
      <c r="DJ21" s="61">
        <f t="shared" si="9"/>
        <v>0</v>
      </c>
      <c r="DK21" s="61">
        <f t="shared" si="9"/>
        <v>0</v>
      </c>
      <c r="DL21" s="61">
        <f t="shared" si="9"/>
        <v>0</v>
      </c>
      <c r="DM21" s="61">
        <f t="shared" si="9"/>
        <v>0</v>
      </c>
      <c r="DN21" s="61">
        <f t="shared" si="9"/>
        <v>0</v>
      </c>
      <c r="DO21" s="61">
        <f t="shared" si="10"/>
        <v>0</v>
      </c>
      <c r="DP21" s="61">
        <f t="shared" si="36"/>
        <v>0</v>
      </c>
      <c r="DQ21" s="46">
        <f t="shared" si="11"/>
        <v>0</v>
      </c>
      <c r="DR21" s="46">
        <f t="shared" si="12"/>
        <v>0</v>
      </c>
      <c r="DS21" s="46">
        <f t="shared" si="13"/>
        <v>0</v>
      </c>
      <c r="DT21" s="46">
        <f t="shared" si="14"/>
        <v>0</v>
      </c>
      <c r="DU21" s="46">
        <f t="shared" si="15"/>
        <v>0</v>
      </c>
      <c r="DV21" s="46">
        <f t="shared" si="15"/>
        <v>0</v>
      </c>
      <c r="DW21" s="46">
        <f t="shared" si="16"/>
        <v>0</v>
      </c>
      <c r="DX21" s="68">
        <f t="shared" si="37"/>
        <v>0</v>
      </c>
      <c r="DY21" s="53">
        <f>W8</f>
        <v>0</v>
      </c>
      <c r="DZ21" s="53">
        <f>W7</f>
        <v>0</v>
      </c>
      <c r="EA21" s="53">
        <f>W6</f>
        <v>0</v>
      </c>
      <c r="EB21" s="53">
        <f>W5</f>
        <v>0</v>
      </c>
      <c r="EC21" s="53">
        <f>W4</f>
        <v>0</v>
      </c>
      <c r="ED21" s="53">
        <f>W3</f>
        <v>0</v>
      </c>
      <c r="EE21" s="53">
        <f t="shared" si="17"/>
        <v>0</v>
      </c>
      <c r="EF21" s="69">
        <f t="shared" si="38"/>
        <v>0</v>
      </c>
      <c r="EH21" s="28"/>
      <c r="EI21" s="30"/>
      <c r="EJ21" s="30"/>
      <c r="EK21" s="30"/>
      <c r="EL21" s="278">
        <v>11</v>
      </c>
      <c r="EM21" s="349" t="str">
        <f t="shared" si="65"/>
        <v>OTAC'S</v>
      </c>
      <c r="EN21" s="344">
        <f t="shared" si="39"/>
        <v>1.2E-09</v>
      </c>
      <c r="EO21" s="345">
        <f t="shared" si="40"/>
        <v>0</v>
      </c>
      <c r="EP21" s="345">
        <f t="shared" si="41"/>
        <v>0</v>
      </c>
      <c r="EQ21" s="345">
        <f t="shared" si="42"/>
        <v>0</v>
      </c>
      <c r="ER21" s="345">
        <f t="shared" si="43"/>
        <v>0</v>
      </c>
      <c r="ES21" s="346">
        <f t="shared" si="44"/>
        <v>0</v>
      </c>
      <c r="ET21" s="346">
        <f t="shared" si="45"/>
        <v>0</v>
      </c>
      <c r="EU21" s="350">
        <f t="shared" si="46"/>
        <v>0</v>
      </c>
      <c r="EV21" s="348">
        <f t="shared" si="47"/>
        <v>0</v>
      </c>
      <c r="EW21" s="46">
        <f t="shared" si="48"/>
        <v>0</v>
      </c>
      <c r="EX21" s="46">
        <f t="shared" si="49"/>
        <v>0</v>
      </c>
      <c r="EY21" s="46">
        <f t="shared" si="50"/>
        <v>0</v>
      </c>
      <c r="EZ21" s="46">
        <f t="shared" si="51"/>
        <v>0</v>
      </c>
      <c r="FA21" s="46">
        <f t="shared" si="52"/>
        <v>0</v>
      </c>
      <c r="FB21" s="46">
        <f t="shared" si="53"/>
        <v>0</v>
      </c>
      <c r="FC21" s="129">
        <f t="shared" si="54"/>
        <v>0</v>
      </c>
      <c r="FD21" s="132">
        <f t="shared" si="55"/>
        <v>0</v>
      </c>
      <c r="FE21" s="53">
        <f t="shared" si="56"/>
        <v>0</v>
      </c>
      <c r="FF21" s="53">
        <f t="shared" si="57"/>
        <v>0</v>
      </c>
      <c r="FG21" s="53">
        <f t="shared" si="58"/>
        <v>0</v>
      </c>
      <c r="FH21" s="53">
        <f t="shared" si="59"/>
        <v>0</v>
      </c>
      <c r="FI21" s="53">
        <f t="shared" si="60"/>
        <v>0</v>
      </c>
      <c r="FJ21" s="53">
        <f t="shared" si="61"/>
        <v>0</v>
      </c>
      <c r="FK21" s="133">
        <f t="shared" si="62"/>
        <v>0</v>
      </c>
      <c r="FL21" s="198">
        <f t="shared" si="18"/>
        <v>-1.2E-09</v>
      </c>
      <c r="FO21" s="135"/>
      <c r="FP21" s="282" t="s">
        <v>54</v>
      </c>
      <c r="FQ21" s="283">
        <v>4</v>
      </c>
      <c r="FR21" s="156">
        <f>GF11+7</f>
        <v>43892</v>
      </c>
      <c r="FS21" s="157">
        <f>GG11+7</f>
        <v>44004</v>
      </c>
      <c r="FT21" s="158" t="s">
        <v>54</v>
      </c>
      <c r="FU21" s="159">
        <v>19</v>
      </c>
      <c r="FV21" s="160"/>
      <c r="FW21" s="282" t="s">
        <v>54</v>
      </c>
      <c r="FX21" s="283">
        <v>5</v>
      </c>
      <c r="FY21" s="156">
        <f>FR21+7</f>
        <v>43899</v>
      </c>
      <c r="FZ21" s="157">
        <f>FS21+7</f>
        <v>44011</v>
      </c>
      <c r="GA21" s="158" t="s">
        <v>54</v>
      </c>
      <c r="GB21" s="159" t="s">
        <v>56</v>
      </c>
      <c r="GC21" s="161"/>
      <c r="GD21" s="154" t="s">
        <v>54</v>
      </c>
      <c r="GE21" s="155" t="s">
        <v>57</v>
      </c>
      <c r="GF21" s="156">
        <f>FY21+7</f>
        <v>43906</v>
      </c>
      <c r="GG21" s="157">
        <f>FZ21+91</f>
        <v>44102</v>
      </c>
      <c r="GH21" s="158" t="s">
        <v>54</v>
      </c>
      <c r="GI21" s="159" t="s">
        <v>58</v>
      </c>
      <c r="GJ21" s="162"/>
      <c r="GL21" s="162"/>
      <c r="GM21" s="275">
        <v>75</v>
      </c>
      <c r="GN21" s="276" t="s">
        <v>290</v>
      </c>
      <c r="GO21" s="274" t="s">
        <v>290</v>
      </c>
    </row>
    <row r="22" spans="1:197" ht="12" customHeight="1" thickBot="1">
      <c r="A22" s="359">
        <v>12</v>
      </c>
      <c r="B22" s="323" t="s">
        <v>341</v>
      </c>
      <c r="C22" s="327"/>
      <c r="D22" s="328"/>
      <c r="E22" s="327"/>
      <c r="F22" s="328"/>
      <c r="G22" s="327"/>
      <c r="H22" s="328"/>
      <c r="I22" s="327"/>
      <c r="J22" s="328"/>
      <c r="K22" s="327"/>
      <c r="L22" s="328"/>
      <c r="M22" s="327"/>
      <c r="N22" s="328"/>
      <c r="O22" s="361"/>
      <c r="P22" s="362"/>
      <c r="Q22" s="327"/>
      <c r="R22" s="328"/>
      <c r="S22" s="327"/>
      <c r="T22" s="328"/>
      <c r="U22" s="327"/>
      <c r="V22" s="328"/>
      <c r="W22" s="327"/>
      <c r="X22" s="328"/>
      <c r="Y22" s="327"/>
      <c r="Z22" s="328"/>
      <c r="AA22" s="327"/>
      <c r="AB22" s="328"/>
      <c r="AC22" s="327"/>
      <c r="AD22" s="328"/>
      <c r="AE22" s="327"/>
      <c r="AF22" s="328"/>
      <c r="AG22" s="327"/>
      <c r="AH22" s="328"/>
      <c r="AI22" s="57"/>
      <c r="AJ22" s="56"/>
      <c r="AK22" s="55"/>
      <c r="AL22" s="56"/>
      <c r="AM22" s="55"/>
      <c r="AN22" s="56"/>
      <c r="AO22" s="55"/>
      <c r="AP22" s="56"/>
      <c r="AQ22" s="55"/>
      <c r="AR22" s="56"/>
      <c r="AS22" s="55"/>
      <c r="AT22" s="56"/>
      <c r="AU22" s="55"/>
      <c r="AV22" s="56"/>
      <c r="AW22" s="55"/>
      <c r="AX22" s="57"/>
      <c r="AY22" s="55"/>
      <c r="AZ22" s="57"/>
      <c r="BA22" s="55"/>
      <c r="BB22" s="57"/>
      <c r="BC22" s="55"/>
      <c r="BD22" s="57"/>
      <c r="BE22" s="55"/>
      <c r="BF22" s="57"/>
      <c r="BG22" s="55"/>
      <c r="BH22" s="57"/>
      <c r="BI22" s="55"/>
      <c r="BJ22" s="57"/>
      <c r="BK22" s="26">
        <f t="shared" si="19"/>
        <v>0</v>
      </c>
      <c r="BL22" s="12"/>
      <c r="BM22" s="12">
        <f t="shared" si="19"/>
        <v>0</v>
      </c>
      <c r="BN22" s="12"/>
      <c r="BO22" s="12">
        <f t="shared" si="0"/>
        <v>0</v>
      </c>
      <c r="BP22" s="12"/>
      <c r="BQ22" s="12">
        <f t="shared" si="20"/>
        <v>0</v>
      </c>
      <c r="BR22" s="12"/>
      <c r="BS22" s="12">
        <f t="shared" si="21"/>
        <v>0</v>
      </c>
      <c r="BT22" s="12"/>
      <c r="BU22" s="12">
        <f t="shared" si="1"/>
        <v>0</v>
      </c>
      <c r="BV22" s="12"/>
      <c r="BW22" s="12">
        <f t="shared" si="22"/>
        <v>0</v>
      </c>
      <c r="BX22" s="12"/>
      <c r="BY22" s="12">
        <f t="shared" si="23"/>
        <v>0</v>
      </c>
      <c r="BZ22" s="12"/>
      <c r="CA22" s="12">
        <f t="shared" si="2"/>
        <v>0</v>
      </c>
      <c r="CB22" s="12"/>
      <c r="CC22" s="12">
        <f t="shared" si="24"/>
        <v>0</v>
      </c>
      <c r="CD22" s="12"/>
      <c r="CE22" s="12">
        <f t="shared" si="25"/>
        <v>0</v>
      </c>
      <c r="CF22" s="12"/>
      <c r="CG22" s="12">
        <f t="shared" si="3"/>
        <v>0</v>
      </c>
      <c r="CH22" s="12"/>
      <c r="CI22" s="12">
        <f t="shared" si="26"/>
        <v>0</v>
      </c>
      <c r="CJ22" s="12"/>
      <c r="CK22" s="12">
        <f t="shared" si="27"/>
        <v>0</v>
      </c>
      <c r="CL22" s="12"/>
      <c r="CM22" s="12">
        <f t="shared" si="4"/>
        <v>0</v>
      </c>
      <c r="CN22" s="12"/>
      <c r="CO22" s="12">
        <f t="shared" si="28"/>
        <v>0</v>
      </c>
      <c r="CP22" s="12"/>
      <c r="CQ22" s="12">
        <f t="shared" si="29"/>
        <v>0</v>
      </c>
      <c r="CR22" s="12"/>
      <c r="CS22" s="12">
        <f t="shared" si="5"/>
        <v>0</v>
      </c>
      <c r="CT22" s="12"/>
      <c r="CU22" s="12">
        <f t="shared" si="30"/>
        <v>0</v>
      </c>
      <c r="CV22" s="12"/>
      <c r="CW22" s="12">
        <f t="shared" si="31"/>
        <v>0</v>
      </c>
      <c r="CX22" s="12"/>
      <c r="CY22" s="12">
        <f t="shared" si="6"/>
        <v>0</v>
      </c>
      <c r="CZ22" s="12"/>
      <c r="DA22" s="12">
        <f t="shared" si="32"/>
        <v>0</v>
      </c>
      <c r="DB22" s="12"/>
      <c r="DC22" s="12">
        <f t="shared" si="33"/>
        <v>0</v>
      </c>
      <c r="DD22" s="12"/>
      <c r="DE22" s="12">
        <f t="shared" si="7"/>
        <v>0</v>
      </c>
      <c r="DF22" s="27"/>
      <c r="DG22" s="51">
        <f t="shared" si="8"/>
        <v>11</v>
      </c>
      <c r="DH22" s="60" t="str">
        <f t="shared" si="34"/>
        <v>OTAC'S</v>
      </c>
      <c r="DI22" s="70">
        <f t="shared" si="35"/>
        <v>1.2E-09</v>
      </c>
      <c r="DJ22" s="61">
        <f t="shared" si="9"/>
        <v>0</v>
      </c>
      <c r="DK22" s="61">
        <f t="shared" si="9"/>
        <v>0</v>
      </c>
      <c r="DL22" s="61">
        <f t="shared" si="9"/>
        <v>0</v>
      </c>
      <c r="DM22" s="61">
        <f t="shared" si="9"/>
        <v>0</v>
      </c>
      <c r="DN22" s="61">
        <f t="shared" si="9"/>
        <v>0</v>
      </c>
      <c r="DO22" s="61">
        <f t="shared" si="10"/>
        <v>0</v>
      </c>
      <c r="DP22" s="61">
        <f t="shared" si="36"/>
        <v>0</v>
      </c>
      <c r="DQ22" s="46">
        <f t="shared" si="11"/>
        <v>0</v>
      </c>
      <c r="DR22" s="46">
        <f t="shared" si="12"/>
        <v>0</v>
      </c>
      <c r="DS22" s="46">
        <f t="shared" si="13"/>
        <v>0</v>
      </c>
      <c r="DT22" s="46">
        <f t="shared" si="14"/>
        <v>0</v>
      </c>
      <c r="DU22" s="46">
        <f t="shared" si="15"/>
        <v>0</v>
      </c>
      <c r="DV22" s="46">
        <f t="shared" si="15"/>
        <v>0</v>
      </c>
      <c r="DW22" s="46">
        <f t="shared" si="16"/>
        <v>0</v>
      </c>
      <c r="DX22" s="68">
        <f t="shared" si="37"/>
        <v>0</v>
      </c>
      <c r="DY22" s="53">
        <f>Y8</f>
        <v>0</v>
      </c>
      <c r="DZ22" s="53">
        <f>Y7</f>
        <v>0</v>
      </c>
      <c r="EA22" s="53">
        <f>Y6</f>
        <v>0</v>
      </c>
      <c r="EB22" s="53">
        <f>Y5</f>
        <v>0</v>
      </c>
      <c r="EC22" s="53">
        <f>Y4</f>
        <v>0</v>
      </c>
      <c r="ED22" s="53">
        <f>Y3</f>
        <v>0</v>
      </c>
      <c r="EE22" s="53">
        <f t="shared" si="17"/>
        <v>0</v>
      </c>
      <c r="EF22" s="69">
        <f t="shared" si="38"/>
        <v>0</v>
      </c>
      <c r="EH22" s="28"/>
      <c r="EI22" s="30"/>
      <c r="EJ22" s="30"/>
      <c r="EK22" s="30"/>
      <c r="EL22" s="278">
        <v>12</v>
      </c>
      <c r="EM22" s="360" t="str">
        <f t="shared" si="65"/>
        <v>NUCA</v>
      </c>
      <c r="EN22" s="344">
        <f t="shared" si="39"/>
        <v>1.1E-09</v>
      </c>
      <c r="EO22" s="345">
        <f t="shared" si="40"/>
        <v>0</v>
      </c>
      <c r="EP22" s="345">
        <f t="shared" si="41"/>
        <v>0</v>
      </c>
      <c r="EQ22" s="345">
        <f t="shared" si="42"/>
        <v>0</v>
      </c>
      <c r="ER22" s="345">
        <f t="shared" si="43"/>
        <v>0</v>
      </c>
      <c r="ES22" s="346">
        <f t="shared" si="44"/>
        <v>0</v>
      </c>
      <c r="ET22" s="346">
        <f t="shared" si="45"/>
        <v>0</v>
      </c>
      <c r="EU22" s="350">
        <f t="shared" si="46"/>
        <v>0</v>
      </c>
      <c r="EV22" s="341">
        <f t="shared" si="47"/>
        <v>0</v>
      </c>
      <c r="EW22" s="211">
        <f t="shared" si="48"/>
        <v>0</v>
      </c>
      <c r="EX22" s="211">
        <f t="shared" si="49"/>
        <v>0</v>
      </c>
      <c r="EY22" s="211">
        <f t="shared" si="50"/>
        <v>0</v>
      </c>
      <c r="EZ22" s="211">
        <f t="shared" si="51"/>
        <v>0</v>
      </c>
      <c r="FA22" s="211">
        <f t="shared" si="52"/>
        <v>0</v>
      </c>
      <c r="FB22" s="211">
        <f t="shared" si="53"/>
        <v>0</v>
      </c>
      <c r="FC22" s="215">
        <f t="shared" si="54"/>
        <v>0</v>
      </c>
      <c r="FD22" s="214">
        <f t="shared" si="55"/>
        <v>0</v>
      </c>
      <c r="FE22" s="211">
        <f t="shared" si="56"/>
        <v>0</v>
      </c>
      <c r="FF22" s="211">
        <f t="shared" si="57"/>
        <v>0</v>
      </c>
      <c r="FG22" s="211">
        <f t="shared" si="58"/>
        <v>0</v>
      </c>
      <c r="FH22" s="211">
        <f t="shared" si="59"/>
        <v>0</v>
      </c>
      <c r="FI22" s="211">
        <f t="shared" si="60"/>
        <v>0</v>
      </c>
      <c r="FJ22" s="211">
        <f t="shared" si="61"/>
        <v>0</v>
      </c>
      <c r="FK22" s="215">
        <f t="shared" si="62"/>
        <v>0</v>
      </c>
      <c r="FL22" s="216">
        <f t="shared" si="18"/>
        <v>-1.1E-09</v>
      </c>
      <c r="FO22" s="135"/>
      <c r="FP22" s="292">
        <v>2</v>
      </c>
      <c r="FQ22" s="292">
        <v>3</v>
      </c>
      <c r="FR22" s="293" t="str">
        <f>GO35</f>
        <v>BOTOFUMEIRO</v>
      </c>
      <c r="FS22" s="294" t="str">
        <f>GO36</f>
        <v>PEÑAROL</v>
      </c>
      <c r="FT22" s="164">
        <v>4</v>
      </c>
      <c r="FU22" s="164">
        <v>2</v>
      </c>
      <c r="FV22" s="165"/>
      <c r="FW22" s="292">
        <v>5</v>
      </c>
      <c r="FX22" s="292">
        <v>1</v>
      </c>
      <c r="FY22" s="293" t="str">
        <f>GN32</f>
        <v>ICK</v>
      </c>
      <c r="FZ22" s="294" t="str">
        <f>GN31</f>
        <v>NÀSTIC</v>
      </c>
      <c r="GA22" s="164">
        <v>6</v>
      </c>
      <c r="GB22" s="164">
        <v>0</v>
      </c>
      <c r="GC22" s="165"/>
      <c r="GD22" s="292">
        <v>0</v>
      </c>
      <c r="GE22" s="292">
        <v>4</v>
      </c>
      <c r="GF22" s="293" t="str">
        <f>GO34</f>
        <v>OURAL'S</v>
      </c>
      <c r="GG22" s="294" t="str">
        <f>GO35</f>
        <v>BOTOFUMEIRO</v>
      </c>
      <c r="GH22" s="164">
        <v>2</v>
      </c>
      <c r="GI22" s="164">
        <v>6</v>
      </c>
      <c r="GJ22" s="172"/>
      <c r="GL22" s="173"/>
      <c r="GM22" s="275">
        <v>28</v>
      </c>
      <c r="GN22" s="276" t="s">
        <v>288</v>
      </c>
      <c r="GO22" s="274" t="s">
        <v>288</v>
      </c>
    </row>
    <row r="23" spans="1:197" ht="12" customHeight="1" thickBot="1">
      <c r="A23" s="359">
        <v>13</v>
      </c>
      <c r="B23" s="189" t="s">
        <v>329</v>
      </c>
      <c r="C23" s="313">
        <v>0</v>
      </c>
      <c r="D23" s="314">
        <v>4</v>
      </c>
      <c r="E23" s="326"/>
      <c r="F23" s="325"/>
      <c r="G23" s="326"/>
      <c r="H23" s="325"/>
      <c r="I23" s="313">
        <v>4</v>
      </c>
      <c r="J23" s="314">
        <v>4</v>
      </c>
      <c r="K23" s="326"/>
      <c r="L23" s="325"/>
      <c r="M23" s="313">
        <v>1</v>
      </c>
      <c r="N23" s="314">
        <v>1</v>
      </c>
      <c r="O23" s="363"/>
      <c r="P23" s="364"/>
      <c r="Q23" s="316">
        <v>6</v>
      </c>
      <c r="R23" s="314">
        <v>1</v>
      </c>
      <c r="S23" s="313">
        <v>1</v>
      </c>
      <c r="T23" s="314">
        <v>6</v>
      </c>
      <c r="U23" s="313">
        <v>3</v>
      </c>
      <c r="V23" s="314">
        <v>3</v>
      </c>
      <c r="W23" s="326"/>
      <c r="X23" s="325"/>
      <c r="Y23" s="326"/>
      <c r="Z23" s="325"/>
      <c r="AA23" s="191"/>
      <c r="AB23" s="196"/>
      <c r="AC23" s="377">
        <v>3</v>
      </c>
      <c r="AD23" s="378">
        <v>0</v>
      </c>
      <c r="AE23" s="313">
        <v>3</v>
      </c>
      <c r="AF23" s="314">
        <v>4</v>
      </c>
      <c r="AG23" s="313">
        <v>0</v>
      </c>
      <c r="AH23" s="314">
        <v>2</v>
      </c>
      <c r="AI23" s="351"/>
      <c r="AJ23" s="8"/>
      <c r="AK23" s="4"/>
      <c r="AL23" s="5"/>
      <c r="AM23" s="4"/>
      <c r="AN23" s="5"/>
      <c r="AO23" s="4"/>
      <c r="AP23" s="5"/>
      <c r="AQ23" s="4"/>
      <c r="AR23" s="5"/>
      <c r="AS23" s="4"/>
      <c r="AT23" s="5"/>
      <c r="AU23" s="4"/>
      <c r="AV23" s="5"/>
      <c r="AW23" s="4"/>
      <c r="AX23" s="6"/>
      <c r="AY23" s="4"/>
      <c r="AZ23" s="6"/>
      <c r="BA23" s="4"/>
      <c r="BB23" s="6"/>
      <c r="BC23" s="4"/>
      <c r="BD23" s="6"/>
      <c r="BE23" s="4"/>
      <c r="BF23" s="6"/>
      <c r="BG23" s="4"/>
      <c r="BH23" s="6"/>
      <c r="BI23" s="4"/>
      <c r="BJ23" s="6"/>
      <c r="BK23" s="26">
        <f t="shared" si="19"/>
        <v>0</v>
      </c>
      <c r="BL23" s="12"/>
      <c r="BM23" s="12">
        <f t="shared" si="19"/>
        <v>0</v>
      </c>
      <c r="BN23" s="12"/>
      <c r="BO23" s="12">
        <f t="shared" si="0"/>
        <v>0</v>
      </c>
      <c r="BP23" s="12"/>
      <c r="BQ23" s="12">
        <f t="shared" si="20"/>
        <v>1</v>
      </c>
      <c r="BR23" s="12"/>
      <c r="BS23" s="12">
        <f t="shared" si="21"/>
        <v>0</v>
      </c>
      <c r="BT23" s="12"/>
      <c r="BU23" s="12">
        <f t="shared" si="1"/>
        <v>1</v>
      </c>
      <c r="BV23" s="12"/>
      <c r="BW23" s="12">
        <f t="shared" si="22"/>
        <v>0</v>
      </c>
      <c r="BX23" s="12"/>
      <c r="BY23" s="12">
        <f t="shared" si="23"/>
        <v>3</v>
      </c>
      <c r="BZ23" s="12"/>
      <c r="CA23" s="12">
        <f t="shared" si="2"/>
        <v>0</v>
      </c>
      <c r="CB23" s="12"/>
      <c r="CC23" s="12">
        <f t="shared" si="24"/>
        <v>1</v>
      </c>
      <c r="CD23" s="12"/>
      <c r="CE23" s="12">
        <f t="shared" si="25"/>
        <v>0</v>
      </c>
      <c r="CF23" s="12"/>
      <c r="CG23" s="12">
        <f t="shared" si="3"/>
        <v>0</v>
      </c>
      <c r="CH23" s="12"/>
      <c r="CI23" s="12">
        <f t="shared" si="26"/>
        <v>0</v>
      </c>
      <c r="CJ23" s="12"/>
      <c r="CK23" s="12">
        <f t="shared" si="27"/>
        <v>3</v>
      </c>
      <c r="CL23" s="12"/>
      <c r="CM23" s="12">
        <f t="shared" si="4"/>
        <v>0</v>
      </c>
      <c r="CN23" s="12"/>
      <c r="CO23" s="12">
        <f t="shared" si="28"/>
        <v>0</v>
      </c>
      <c r="CP23" s="12"/>
      <c r="CQ23" s="12">
        <f t="shared" si="29"/>
        <v>0</v>
      </c>
      <c r="CR23" s="12"/>
      <c r="CS23" s="12">
        <f t="shared" si="5"/>
        <v>0</v>
      </c>
      <c r="CT23" s="12"/>
      <c r="CU23" s="12">
        <f t="shared" si="30"/>
        <v>0</v>
      </c>
      <c r="CV23" s="12"/>
      <c r="CW23" s="12">
        <f t="shared" si="31"/>
        <v>0</v>
      </c>
      <c r="CX23" s="12"/>
      <c r="CY23" s="12">
        <f t="shared" si="6"/>
        <v>0</v>
      </c>
      <c r="CZ23" s="12"/>
      <c r="DA23" s="12">
        <f t="shared" si="32"/>
        <v>0</v>
      </c>
      <c r="DB23" s="12"/>
      <c r="DC23" s="12">
        <f t="shared" si="33"/>
        <v>0</v>
      </c>
      <c r="DD23" s="12"/>
      <c r="DE23" s="12">
        <f t="shared" si="7"/>
        <v>0</v>
      </c>
      <c r="DF23" s="27"/>
      <c r="DG23" s="51">
        <f t="shared" si="8"/>
        <v>5</v>
      </c>
      <c r="DH23" s="60" t="str">
        <f t="shared" si="34"/>
        <v>OURAL'S</v>
      </c>
      <c r="DI23" s="70">
        <f t="shared" si="35"/>
        <v>21.9999103513</v>
      </c>
      <c r="DJ23" s="61">
        <f t="shared" si="9"/>
        <v>18</v>
      </c>
      <c r="DK23" s="61">
        <f t="shared" si="9"/>
        <v>6</v>
      </c>
      <c r="DL23" s="61">
        <f t="shared" si="9"/>
        <v>4</v>
      </c>
      <c r="DM23" s="61">
        <f t="shared" si="9"/>
        <v>8</v>
      </c>
      <c r="DN23" s="61">
        <f t="shared" si="9"/>
        <v>35</v>
      </c>
      <c r="DO23" s="61">
        <f t="shared" si="10"/>
        <v>44</v>
      </c>
      <c r="DP23" s="61">
        <f t="shared" si="36"/>
        <v>-9</v>
      </c>
      <c r="DQ23" s="46">
        <f t="shared" si="11"/>
        <v>9</v>
      </c>
      <c r="DR23" s="46">
        <f t="shared" si="12"/>
        <v>2</v>
      </c>
      <c r="DS23" s="46">
        <f t="shared" si="13"/>
        <v>3</v>
      </c>
      <c r="DT23" s="46">
        <f t="shared" si="14"/>
        <v>4</v>
      </c>
      <c r="DU23" s="46">
        <f t="shared" si="15"/>
        <v>21</v>
      </c>
      <c r="DV23" s="46">
        <f t="shared" si="15"/>
        <v>25</v>
      </c>
      <c r="DW23" s="46">
        <f t="shared" si="16"/>
        <v>-4</v>
      </c>
      <c r="DX23" s="68">
        <f t="shared" si="37"/>
        <v>9</v>
      </c>
      <c r="DY23" s="53">
        <f>AA8</f>
        <v>9</v>
      </c>
      <c r="DZ23" s="53">
        <f>AA7</f>
        <v>4</v>
      </c>
      <c r="EA23" s="53">
        <f>AA6</f>
        <v>1</v>
      </c>
      <c r="EB23" s="53">
        <f>AA5</f>
        <v>4</v>
      </c>
      <c r="EC23" s="53">
        <f>AA4</f>
        <v>14</v>
      </c>
      <c r="ED23" s="53">
        <f>AA3</f>
        <v>19</v>
      </c>
      <c r="EE23" s="53">
        <f t="shared" si="17"/>
        <v>-5</v>
      </c>
      <c r="EF23" s="69">
        <f t="shared" si="38"/>
        <v>13</v>
      </c>
      <c r="EH23" s="28"/>
      <c r="EI23" s="30"/>
      <c r="EJ23" s="30"/>
      <c r="EK23" s="30"/>
      <c r="EL23" s="278">
        <v>13</v>
      </c>
      <c r="EM23" s="349" t="str">
        <f t="shared" si="65"/>
        <v>EMPÚRIES</v>
      </c>
      <c r="EN23" s="344">
        <f t="shared" si="39"/>
        <v>7E-10</v>
      </c>
      <c r="EO23" s="345">
        <f t="shared" si="40"/>
        <v>0</v>
      </c>
      <c r="EP23" s="345">
        <f t="shared" si="41"/>
        <v>0</v>
      </c>
      <c r="EQ23" s="345">
        <f t="shared" si="42"/>
        <v>0</v>
      </c>
      <c r="ER23" s="345">
        <f t="shared" si="43"/>
        <v>0</v>
      </c>
      <c r="ES23" s="346">
        <f t="shared" si="44"/>
        <v>0</v>
      </c>
      <c r="ET23" s="346">
        <f t="shared" si="45"/>
        <v>0</v>
      </c>
      <c r="EU23" s="350">
        <f t="shared" si="46"/>
        <v>0</v>
      </c>
      <c r="EV23" s="342">
        <f t="shared" si="47"/>
        <v>0</v>
      </c>
      <c r="EW23" s="50">
        <f t="shared" si="48"/>
        <v>0</v>
      </c>
      <c r="EX23" s="50">
        <f t="shared" si="49"/>
        <v>0</v>
      </c>
      <c r="EY23" s="50">
        <f t="shared" si="50"/>
        <v>0</v>
      </c>
      <c r="EZ23" s="50">
        <f t="shared" si="51"/>
        <v>0</v>
      </c>
      <c r="FA23" s="50">
        <f t="shared" si="52"/>
        <v>0</v>
      </c>
      <c r="FB23" s="50">
        <f t="shared" si="53"/>
        <v>0</v>
      </c>
      <c r="FC23" s="127">
        <f t="shared" si="54"/>
        <v>0</v>
      </c>
      <c r="FD23" s="130">
        <f t="shared" si="55"/>
        <v>0</v>
      </c>
      <c r="FE23" s="52">
        <f t="shared" si="56"/>
        <v>0</v>
      </c>
      <c r="FF23" s="52">
        <f t="shared" si="57"/>
        <v>0</v>
      </c>
      <c r="FG23" s="52">
        <f t="shared" si="58"/>
        <v>0</v>
      </c>
      <c r="FH23" s="52">
        <f t="shared" si="59"/>
        <v>0</v>
      </c>
      <c r="FI23" s="52">
        <f t="shared" si="60"/>
        <v>0</v>
      </c>
      <c r="FJ23" s="52">
        <f t="shared" si="61"/>
        <v>0</v>
      </c>
      <c r="FK23" s="131">
        <f t="shared" si="62"/>
        <v>0</v>
      </c>
      <c r="FL23" s="197">
        <f t="shared" si="18"/>
        <v>-7E-10</v>
      </c>
      <c r="FO23" s="135"/>
      <c r="FP23" s="295">
        <v>6</v>
      </c>
      <c r="FQ23" s="295">
        <v>1</v>
      </c>
      <c r="FR23" s="296" t="str">
        <f>GO34</f>
        <v>OURAL'S</v>
      </c>
      <c r="FS23" s="297" t="str">
        <f>GO37</f>
        <v>HURACÀ</v>
      </c>
      <c r="FT23" s="298">
        <v>0</v>
      </c>
      <c r="FU23" s="298">
        <v>0</v>
      </c>
      <c r="FV23" s="168"/>
      <c r="FW23" s="329"/>
      <c r="FX23" s="329"/>
      <c r="FY23" s="330" t="str">
        <f>GN33</f>
        <v>EMPÚRIES</v>
      </c>
      <c r="FZ23" s="334" t="str">
        <f>GN30</f>
        <v>BRASILIA</v>
      </c>
      <c r="GA23" s="329"/>
      <c r="GB23" s="329"/>
      <c r="GC23" s="168"/>
      <c r="GD23" s="295">
        <v>3</v>
      </c>
      <c r="GE23" s="295">
        <v>1</v>
      </c>
      <c r="GF23" s="293" t="str">
        <f>GO33</f>
        <v>RAPUCO</v>
      </c>
      <c r="GG23" s="294" t="str">
        <f>GO36</f>
        <v>PEÑAROL</v>
      </c>
      <c r="GH23" s="298">
        <v>2</v>
      </c>
      <c r="GI23" s="298">
        <v>1</v>
      </c>
      <c r="GJ23" s="174"/>
      <c r="GL23" s="174"/>
      <c r="GM23" s="275">
        <v>99</v>
      </c>
      <c r="GN23" s="276" t="s">
        <v>40</v>
      </c>
      <c r="GO23" s="274" t="s">
        <v>40</v>
      </c>
    </row>
    <row r="24" spans="1:197" ht="12" customHeight="1" thickBot="1">
      <c r="A24" s="359">
        <v>14</v>
      </c>
      <c r="B24" s="189" t="s">
        <v>33</v>
      </c>
      <c r="C24" s="379">
        <v>0</v>
      </c>
      <c r="D24" s="380">
        <v>3</v>
      </c>
      <c r="E24" s="327"/>
      <c r="F24" s="328"/>
      <c r="G24" s="327"/>
      <c r="H24" s="328"/>
      <c r="I24" s="192">
        <v>3</v>
      </c>
      <c r="J24" s="193">
        <v>1</v>
      </c>
      <c r="K24" s="327"/>
      <c r="L24" s="328"/>
      <c r="M24" s="379">
        <v>0</v>
      </c>
      <c r="N24" s="380">
        <v>3</v>
      </c>
      <c r="O24" s="361"/>
      <c r="P24" s="362"/>
      <c r="Q24" s="192">
        <v>2</v>
      </c>
      <c r="R24" s="193">
        <v>0</v>
      </c>
      <c r="S24" s="192">
        <v>1</v>
      </c>
      <c r="T24" s="193">
        <v>3</v>
      </c>
      <c r="U24" s="379">
        <v>3</v>
      </c>
      <c r="V24" s="380">
        <v>0</v>
      </c>
      <c r="W24" s="327"/>
      <c r="X24" s="328"/>
      <c r="Y24" s="327"/>
      <c r="Z24" s="328"/>
      <c r="AA24" s="379">
        <v>0</v>
      </c>
      <c r="AB24" s="380">
        <v>3</v>
      </c>
      <c r="AC24" s="191"/>
      <c r="AD24" s="196"/>
      <c r="AE24" s="192">
        <v>2</v>
      </c>
      <c r="AF24" s="193">
        <v>3</v>
      </c>
      <c r="AG24" s="192">
        <v>5</v>
      </c>
      <c r="AH24" s="193">
        <v>3</v>
      </c>
      <c r="AI24" s="57"/>
      <c r="AJ24" s="56"/>
      <c r="AK24" s="55"/>
      <c r="AL24" s="56"/>
      <c r="AM24" s="55"/>
      <c r="AN24" s="56"/>
      <c r="AO24" s="55"/>
      <c r="AP24" s="56"/>
      <c r="AQ24" s="55"/>
      <c r="AR24" s="56"/>
      <c r="AS24" s="55"/>
      <c r="AT24" s="56"/>
      <c r="AU24" s="55"/>
      <c r="AV24" s="56"/>
      <c r="AW24" s="55"/>
      <c r="AX24" s="57"/>
      <c r="AY24" s="55"/>
      <c r="AZ24" s="57"/>
      <c r="BA24" s="55"/>
      <c r="BB24" s="57"/>
      <c r="BC24" s="55"/>
      <c r="BD24" s="57"/>
      <c r="BE24" s="55"/>
      <c r="BF24" s="57"/>
      <c r="BG24" s="55"/>
      <c r="BH24" s="57"/>
      <c r="BI24" s="55"/>
      <c r="BJ24" s="57"/>
      <c r="BK24" s="26">
        <f t="shared" si="19"/>
        <v>0</v>
      </c>
      <c r="BL24" s="12"/>
      <c r="BM24" s="12">
        <f t="shared" si="19"/>
        <v>0</v>
      </c>
      <c r="BN24" s="12"/>
      <c r="BO24" s="12">
        <f t="shared" si="0"/>
        <v>0</v>
      </c>
      <c r="BP24" s="12"/>
      <c r="BQ24" s="12">
        <f t="shared" si="20"/>
        <v>3</v>
      </c>
      <c r="BR24" s="12"/>
      <c r="BS24" s="12">
        <f t="shared" si="21"/>
        <v>0</v>
      </c>
      <c r="BT24" s="12"/>
      <c r="BU24" s="12">
        <f t="shared" si="1"/>
        <v>0</v>
      </c>
      <c r="BV24" s="12"/>
      <c r="BW24" s="12">
        <f t="shared" si="22"/>
        <v>0</v>
      </c>
      <c r="BX24" s="12"/>
      <c r="BY24" s="12">
        <f t="shared" si="23"/>
        <v>3</v>
      </c>
      <c r="BZ24" s="12"/>
      <c r="CA24" s="12">
        <f t="shared" si="2"/>
        <v>0</v>
      </c>
      <c r="CB24" s="12"/>
      <c r="CC24" s="12">
        <f t="shared" si="24"/>
        <v>3</v>
      </c>
      <c r="CD24" s="12"/>
      <c r="CE24" s="12">
        <f t="shared" si="25"/>
        <v>0</v>
      </c>
      <c r="CF24" s="12"/>
      <c r="CG24" s="12">
        <f t="shared" si="3"/>
        <v>0</v>
      </c>
      <c r="CH24" s="12"/>
      <c r="CI24" s="12">
        <f t="shared" si="26"/>
        <v>0</v>
      </c>
      <c r="CJ24" s="12"/>
      <c r="CK24" s="12">
        <f t="shared" si="27"/>
        <v>0</v>
      </c>
      <c r="CL24" s="12"/>
      <c r="CM24" s="12">
        <f t="shared" si="4"/>
        <v>0</v>
      </c>
      <c r="CN24" s="12"/>
      <c r="CO24" s="12">
        <f t="shared" si="28"/>
        <v>3</v>
      </c>
      <c r="CP24" s="12"/>
      <c r="CQ24" s="12">
        <f t="shared" si="29"/>
        <v>0</v>
      </c>
      <c r="CR24" s="12"/>
      <c r="CS24" s="12">
        <f t="shared" si="5"/>
        <v>0</v>
      </c>
      <c r="CT24" s="12"/>
      <c r="CU24" s="12">
        <f t="shared" si="30"/>
        <v>0</v>
      </c>
      <c r="CV24" s="12"/>
      <c r="CW24" s="12">
        <f t="shared" si="31"/>
        <v>0</v>
      </c>
      <c r="CX24" s="12"/>
      <c r="CY24" s="12">
        <f t="shared" si="6"/>
        <v>0</v>
      </c>
      <c r="CZ24" s="12"/>
      <c r="DA24" s="12">
        <f t="shared" si="32"/>
        <v>0</v>
      </c>
      <c r="DB24" s="12"/>
      <c r="DC24" s="12">
        <f t="shared" si="33"/>
        <v>0</v>
      </c>
      <c r="DD24" s="12"/>
      <c r="DE24" s="12">
        <f t="shared" si="7"/>
        <v>0</v>
      </c>
      <c r="DF24" s="27"/>
      <c r="DG24" s="51">
        <f t="shared" si="8"/>
        <v>8</v>
      </c>
      <c r="DH24" s="60" t="str">
        <f t="shared" si="34"/>
        <v>PALLEJÀ</v>
      </c>
      <c r="DI24" s="70">
        <f t="shared" si="35"/>
        <v>16.9998202614</v>
      </c>
      <c r="DJ24" s="61">
        <f t="shared" si="9"/>
        <v>18</v>
      </c>
      <c r="DK24" s="61">
        <f t="shared" si="9"/>
        <v>5</v>
      </c>
      <c r="DL24" s="61">
        <f t="shared" si="9"/>
        <v>2</v>
      </c>
      <c r="DM24" s="61">
        <f t="shared" si="9"/>
        <v>11</v>
      </c>
      <c r="DN24" s="61">
        <f t="shared" si="9"/>
        <v>26</v>
      </c>
      <c r="DO24" s="61">
        <f t="shared" si="10"/>
        <v>44</v>
      </c>
      <c r="DP24" s="61">
        <f t="shared" si="36"/>
        <v>-18</v>
      </c>
      <c r="DQ24" s="46">
        <f t="shared" si="11"/>
        <v>9</v>
      </c>
      <c r="DR24" s="46">
        <f t="shared" si="12"/>
        <v>4</v>
      </c>
      <c r="DS24" s="46">
        <f t="shared" si="13"/>
        <v>0</v>
      </c>
      <c r="DT24" s="46">
        <f t="shared" si="14"/>
        <v>5</v>
      </c>
      <c r="DU24" s="46">
        <f t="shared" si="15"/>
        <v>16</v>
      </c>
      <c r="DV24" s="46">
        <f t="shared" si="15"/>
        <v>19</v>
      </c>
      <c r="DW24" s="46">
        <f t="shared" si="16"/>
        <v>-3</v>
      </c>
      <c r="DX24" s="68">
        <f t="shared" si="37"/>
        <v>12</v>
      </c>
      <c r="DY24" s="53">
        <f>AC8</f>
        <v>9</v>
      </c>
      <c r="DZ24" s="53">
        <f>AC7</f>
        <v>1</v>
      </c>
      <c r="EA24" s="53">
        <f>AC6</f>
        <v>2</v>
      </c>
      <c r="EB24" s="53">
        <f>AC5</f>
        <v>6</v>
      </c>
      <c r="EC24" s="53">
        <f>AC4</f>
        <v>10</v>
      </c>
      <c r="ED24" s="53">
        <f>AC3</f>
        <v>25</v>
      </c>
      <c r="EE24" s="53">
        <f t="shared" si="17"/>
        <v>-15</v>
      </c>
      <c r="EF24" s="69">
        <f t="shared" si="38"/>
        <v>5</v>
      </c>
      <c r="EH24" s="28"/>
      <c r="EI24" s="30"/>
      <c r="EJ24" s="30"/>
      <c r="EK24" s="30"/>
      <c r="EL24" s="278">
        <v>14</v>
      </c>
      <c r="EM24" s="349" t="str">
        <f t="shared" si="65"/>
        <v>D.TEAM</v>
      </c>
      <c r="EN24" s="344">
        <f t="shared" si="39"/>
        <v>5E-10</v>
      </c>
      <c r="EO24" s="345">
        <f t="shared" si="40"/>
        <v>0</v>
      </c>
      <c r="EP24" s="345">
        <f t="shared" si="41"/>
        <v>0</v>
      </c>
      <c r="EQ24" s="345">
        <f t="shared" si="42"/>
        <v>0</v>
      </c>
      <c r="ER24" s="345">
        <f t="shared" si="43"/>
        <v>0</v>
      </c>
      <c r="ES24" s="346">
        <f t="shared" si="44"/>
        <v>0</v>
      </c>
      <c r="ET24" s="346">
        <f t="shared" si="45"/>
        <v>0</v>
      </c>
      <c r="EU24" s="350">
        <f t="shared" si="46"/>
        <v>0</v>
      </c>
      <c r="EV24" s="343">
        <f t="shared" si="47"/>
        <v>0</v>
      </c>
      <c r="EW24" s="219">
        <f t="shared" si="48"/>
        <v>0</v>
      </c>
      <c r="EX24" s="219">
        <f t="shared" si="49"/>
        <v>0</v>
      </c>
      <c r="EY24" s="219">
        <f t="shared" si="50"/>
        <v>0</v>
      </c>
      <c r="EZ24" s="219">
        <f t="shared" si="51"/>
        <v>0</v>
      </c>
      <c r="FA24" s="219">
        <f t="shared" si="52"/>
        <v>0</v>
      </c>
      <c r="FB24" s="219">
        <f t="shared" si="53"/>
        <v>0</v>
      </c>
      <c r="FC24" s="223">
        <f t="shared" si="54"/>
        <v>0</v>
      </c>
      <c r="FD24" s="222">
        <f t="shared" si="55"/>
        <v>0</v>
      </c>
      <c r="FE24" s="219">
        <f t="shared" si="56"/>
        <v>0</v>
      </c>
      <c r="FF24" s="219">
        <f t="shared" si="57"/>
        <v>0</v>
      </c>
      <c r="FG24" s="219">
        <f t="shared" si="58"/>
        <v>0</v>
      </c>
      <c r="FH24" s="219">
        <f t="shared" si="59"/>
        <v>0</v>
      </c>
      <c r="FI24" s="219">
        <f t="shared" si="60"/>
        <v>0</v>
      </c>
      <c r="FJ24" s="219">
        <f t="shared" si="61"/>
        <v>0</v>
      </c>
      <c r="FK24" s="223">
        <f t="shared" si="62"/>
        <v>0</v>
      </c>
      <c r="FL24" s="224">
        <f t="shared" si="18"/>
        <v>-5E-10</v>
      </c>
      <c r="FO24" s="135"/>
      <c r="FP24" s="317"/>
      <c r="FQ24" s="317"/>
      <c r="FR24" s="320" t="str">
        <f>GO33</f>
        <v>RAPUCO</v>
      </c>
      <c r="FS24" s="321" t="str">
        <f>GN36</f>
        <v>CERETANO</v>
      </c>
      <c r="FT24" s="317"/>
      <c r="FU24" s="317"/>
      <c r="FV24" s="168"/>
      <c r="FW24" s="295">
        <v>2</v>
      </c>
      <c r="FX24" s="295">
        <v>1</v>
      </c>
      <c r="FY24" s="293" t="str">
        <f>GN34</f>
        <v>COMTAL</v>
      </c>
      <c r="FZ24" s="297" t="str">
        <f aca="true" t="shared" si="67" ref="FZ24:FZ29">GO30</f>
        <v>EGARA</v>
      </c>
      <c r="GA24" s="298">
        <v>1</v>
      </c>
      <c r="GB24" s="298">
        <v>0</v>
      </c>
      <c r="GC24" s="168"/>
      <c r="GD24" s="317"/>
      <c r="GE24" s="317"/>
      <c r="GF24" s="318" t="str">
        <f>GO32</f>
        <v>OTAC'S</v>
      </c>
      <c r="GG24" s="319" t="str">
        <f>GO37</f>
        <v>HURACÀ</v>
      </c>
      <c r="GH24" s="317"/>
      <c r="GI24" s="317"/>
      <c r="GJ24" s="162"/>
      <c r="GL24" s="162"/>
      <c r="GM24" s="275">
        <v>39</v>
      </c>
      <c r="GN24" s="276" t="s">
        <v>289</v>
      </c>
      <c r="GO24" s="274" t="s">
        <v>289</v>
      </c>
    </row>
    <row r="25" spans="1:197" ht="12" customHeight="1" thickBot="1">
      <c r="A25" s="359">
        <v>15</v>
      </c>
      <c r="B25" s="189" t="s">
        <v>339</v>
      </c>
      <c r="C25" s="313">
        <v>2</v>
      </c>
      <c r="D25" s="314">
        <v>4</v>
      </c>
      <c r="E25" s="326"/>
      <c r="F25" s="325"/>
      <c r="G25" s="326"/>
      <c r="H25" s="325"/>
      <c r="I25" s="313">
        <v>1</v>
      </c>
      <c r="J25" s="314">
        <v>1</v>
      </c>
      <c r="K25" s="326"/>
      <c r="L25" s="325"/>
      <c r="M25" s="313">
        <v>2</v>
      </c>
      <c r="N25" s="314">
        <v>1</v>
      </c>
      <c r="O25" s="363"/>
      <c r="P25" s="364"/>
      <c r="Q25" s="313">
        <v>1</v>
      </c>
      <c r="R25" s="314">
        <v>3</v>
      </c>
      <c r="S25" s="313">
        <v>0</v>
      </c>
      <c r="T25" s="314">
        <v>4</v>
      </c>
      <c r="U25" s="313">
        <v>2</v>
      </c>
      <c r="V25" s="314">
        <v>1</v>
      </c>
      <c r="W25" s="326"/>
      <c r="X25" s="325"/>
      <c r="Y25" s="326"/>
      <c r="Z25" s="325"/>
      <c r="AA25" s="313">
        <v>3</v>
      </c>
      <c r="AB25" s="314">
        <v>1</v>
      </c>
      <c r="AC25" s="377">
        <v>3</v>
      </c>
      <c r="AD25" s="378">
        <v>0</v>
      </c>
      <c r="AE25" s="191"/>
      <c r="AF25" s="196"/>
      <c r="AG25" s="313">
        <v>1</v>
      </c>
      <c r="AH25" s="314">
        <v>2</v>
      </c>
      <c r="AI25" s="351"/>
      <c r="AJ25" s="8"/>
      <c r="AK25" s="4"/>
      <c r="AL25" s="5"/>
      <c r="AM25" s="4"/>
      <c r="AN25" s="5"/>
      <c r="AO25" s="4"/>
      <c r="AP25" s="5"/>
      <c r="AQ25" s="4"/>
      <c r="AR25" s="5"/>
      <c r="AS25" s="4"/>
      <c r="AT25" s="5"/>
      <c r="AU25" s="4"/>
      <c r="AV25" s="5"/>
      <c r="AW25" s="4"/>
      <c r="AX25" s="6"/>
      <c r="AY25" s="4"/>
      <c r="AZ25" s="6"/>
      <c r="BA25" s="4"/>
      <c r="BB25" s="6"/>
      <c r="BC25" s="4"/>
      <c r="BD25" s="6"/>
      <c r="BE25" s="4"/>
      <c r="BF25" s="6"/>
      <c r="BG25" s="4"/>
      <c r="BH25" s="6"/>
      <c r="BI25" s="4"/>
      <c r="BJ25" s="6"/>
      <c r="BK25" s="26">
        <f t="shared" si="19"/>
        <v>0</v>
      </c>
      <c r="BL25" s="12"/>
      <c r="BM25" s="12">
        <f t="shared" si="19"/>
        <v>0</v>
      </c>
      <c r="BN25" s="12"/>
      <c r="BO25" s="12">
        <f t="shared" si="0"/>
        <v>0</v>
      </c>
      <c r="BP25" s="12"/>
      <c r="BQ25" s="12">
        <f t="shared" si="20"/>
        <v>1</v>
      </c>
      <c r="BR25" s="12"/>
      <c r="BS25" s="12">
        <f t="shared" si="21"/>
        <v>0</v>
      </c>
      <c r="BT25" s="12"/>
      <c r="BU25" s="12">
        <f t="shared" si="1"/>
        <v>3</v>
      </c>
      <c r="BV25" s="12"/>
      <c r="BW25" s="12">
        <f t="shared" si="22"/>
        <v>0</v>
      </c>
      <c r="BX25" s="12"/>
      <c r="BY25" s="12">
        <f t="shared" si="23"/>
        <v>0</v>
      </c>
      <c r="BZ25" s="12"/>
      <c r="CA25" s="12">
        <f t="shared" si="2"/>
        <v>0</v>
      </c>
      <c r="CB25" s="12"/>
      <c r="CC25" s="12">
        <f t="shared" si="24"/>
        <v>3</v>
      </c>
      <c r="CD25" s="12"/>
      <c r="CE25" s="12">
        <f t="shared" si="25"/>
        <v>0</v>
      </c>
      <c r="CF25" s="12"/>
      <c r="CG25" s="12">
        <f t="shared" si="3"/>
        <v>0</v>
      </c>
      <c r="CH25" s="12"/>
      <c r="CI25" s="12">
        <f t="shared" si="26"/>
        <v>3</v>
      </c>
      <c r="CJ25" s="12"/>
      <c r="CK25" s="12">
        <f t="shared" si="27"/>
        <v>3</v>
      </c>
      <c r="CL25" s="12"/>
      <c r="CM25" s="12">
        <f t="shared" si="4"/>
        <v>0</v>
      </c>
      <c r="CN25" s="12"/>
      <c r="CO25" s="12">
        <f t="shared" si="28"/>
        <v>0</v>
      </c>
      <c r="CP25" s="12"/>
      <c r="CQ25" s="12">
        <f t="shared" si="29"/>
        <v>0</v>
      </c>
      <c r="CR25" s="12"/>
      <c r="CS25" s="12">
        <f t="shared" si="5"/>
        <v>0</v>
      </c>
      <c r="CT25" s="12"/>
      <c r="CU25" s="12">
        <f t="shared" si="30"/>
        <v>0</v>
      </c>
      <c r="CV25" s="12"/>
      <c r="CW25" s="12">
        <f t="shared" si="31"/>
        <v>0</v>
      </c>
      <c r="CX25" s="12"/>
      <c r="CY25" s="12">
        <f t="shared" si="6"/>
        <v>0</v>
      </c>
      <c r="CZ25" s="12"/>
      <c r="DA25" s="12">
        <f t="shared" si="32"/>
        <v>0</v>
      </c>
      <c r="DB25" s="12"/>
      <c r="DC25" s="12">
        <f t="shared" si="33"/>
        <v>0</v>
      </c>
      <c r="DD25" s="12"/>
      <c r="DE25" s="12">
        <f t="shared" si="7"/>
        <v>0</v>
      </c>
      <c r="DF25" s="27"/>
      <c r="DG25" s="51">
        <f t="shared" si="8"/>
        <v>3</v>
      </c>
      <c r="DH25" s="60" t="str">
        <f t="shared" si="34"/>
        <v>PEÑAROL</v>
      </c>
      <c r="DI25" s="70">
        <f t="shared" si="35"/>
        <v>34.000000321499996</v>
      </c>
      <c r="DJ25" s="61">
        <f t="shared" si="9"/>
        <v>18</v>
      </c>
      <c r="DK25" s="61">
        <f t="shared" si="9"/>
        <v>11</v>
      </c>
      <c r="DL25" s="61">
        <f t="shared" si="9"/>
        <v>1</v>
      </c>
      <c r="DM25" s="61">
        <f t="shared" si="9"/>
        <v>6</v>
      </c>
      <c r="DN25" s="61">
        <f t="shared" si="9"/>
        <v>32</v>
      </c>
      <c r="DO25" s="61">
        <f t="shared" si="10"/>
        <v>32</v>
      </c>
      <c r="DP25" s="61">
        <f t="shared" si="36"/>
        <v>0</v>
      </c>
      <c r="DQ25" s="46">
        <f t="shared" si="11"/>
        <v>9</v>
      </c>
      <c r="DR25" s="46">
        <f t="shared" si="12"/>
        <v>4</v>
      </c>
      <c r="DS25" s="46">
        <f t="shared" si="13"/>
        <v>1</v>
      </c>
      <c r="DT25" s="46">
        <f t="shared" si="14"/>
        <v>4</v>
      </c>
      <c r="DU25" s="46">
        <f t="shared" si="15"/>
        <v>15</v>
      </c>
      <c r="DV25" s="46">
        <f t="shared" si="15"/>
        <v>17</v>
      </c>
      <c r="DW25" s="46">
        <f t="shared" si="16"/>
        <v>-2</v>
      </c>
      <c r="DX25" s="68">
        <f t="shared" si="37"/>
        <v>13</v>
      </c>
      <c r="DY25" s="53">
        <f>AE8</f>
        <v>9</v>
      </c>
      <c r="DZ25" s="53">
        <f>AE7</f>
        <v>7</v>
      </c>
      <c r="EA25" s="53">
        <f>AE6</f>
        <v>0</v>
      </c>
      <c r="EB25" s="53">
        <f>AE5</f>
        <v>2</v>
      </c>
      <c r="EC25" s="53">
        <f>AE4</f>
        <v>17</v>
      </c>
      <c r="ED25" s="53">
        <f>AE3</f>
        <v>15</v>
      </c>
      <c r="EE25" s="53">
        <f t="shared" si="17"/>
        <v>2</v>
      </c>
      <c r="EF25" s="69">
        <f t="shared" si="38"/>
        <v>21</v>
      </c>
      <c r="EH25" s="28"/>
      <c r="EI25" s="30"/>
      <c r="EJ25" s="30"/>
      <c r="EK25" s="30"/>
      <c r="EL25" s="278">
        <v>15</v>
      </c>
      <c r="EM25" s="349" t="str">
        <f t="shared" si="65"/>
        <v>CERETANO</v>
      </c>
      <c r="EN25" s="344">
        <f t="shared" si="39"/>
        <v>3E-10</v>
      </c>
      <c r="EO25" s="345">
        <f t="shared" si="40"/>
        <v>0</v>
      </c>
      <c r="EP25" s="345">
        <f t="shared" si="41"/>
        <v>0</v>
      </c>
      <c r="EQ25" s="345">
        <f t="shared" si="42"/>
        <v>0</v>
      </c>
      <c r="ER25" s="345">
        <f t="shared" si="43"/>
        <v>0</v>
      </c>
      <c r="ES25" s="346">
        <f t="shared" si="44"/>
        <v>0</v>
      </c>
      <c r="ET25" s="346">
        <f t="shared" si="45"/>
        <v>0</v>
      </c>
      <c r="EU25" s="350">
        <f t="shared" si="46"/>
        <v>0</v>
      </c>
      <c r="EV25" s="342">
        <f t="shared" si="47"/>
        <v>0</v>
      </c>
      <c r="EW25" s="50">
        <f t="shared" si="48"/>
        <v>0</v>
      </c>
      <c r="EX25" s="50">
        <f t="shared" si="49"/>
        <v>0</v>
      </c>
      <c r="EY25" s="50">
        <f t="shared" si="50"/>
        <v>0</v>
      </c>
      <c r="EZ25" s="50">
        <f t="shared" si="51"/>
        <v>0</v>
      </c>
      <c r="FA25" s="50">
        <f t="shared" si="52"/>
        <v>0</v>
      </c>
      <c r="FB25" s="50">
        <f t="shared" si="53"/>
        <v>0</v>
      </c>
      <c r="FC25" s="127">
        <f t="shared" si="54"/>
        <v>0</v>
      </c>
      <c r="FD25" s="130">
        <f t="shared" si="55"/>
        <v>0</v>
      </c>
      <c r="FE25" s="52">
        <f t="shared" si="56"/>
        <v>0</v>
      </c>
      <c r="FF25" s="52">
        <f t="shared" si="57"/>
        <v>0</v>
      </c>
      <c r="FG25" s="52">
        <f t="shared" si="58"/>
        <v>0</v>
      </c>
      <c r="FH25" s="52">
        <f t="shared" si="59"/>
        <v>0</v>
      </c>
      <c r="FI25" s="52">
        <f t="shared" si="60"/>
        <v>0</v>
      </c>
      <c r="FJ25" s="52">
        <f t="shared" si="61"/>
        <v>0</v>
      </c>
      <c r="FK25" s="131">
        <f t="shared" si="62"/>
        <v>0</v>
      </c>
      <c r="FL25" s="197">
        <f t="shared" si="18"/>
        <v>-3E-10</v>
      </c>
      <c r="FO25" s="135"/>
      <c r="FP25" s="317"/>
      <c r="FQ25" s="317"/>
      <c r="FR25" s="320" t="str">
        <f>GO32</f>
        <v>OTAC'S</v>
      </c>
      <c r="FS25" s="321" t="str">
        <f>GN35</f>
        <v>NUCA</v>
      </c>
      <c r="FT25" s="317"/>
      <c r="FU25" s="317"/>
      <c r="FV25" s="168"/>
      <c r="FW25" s="329"/>
      <c r="FX25" s="329"/>
      <c r="FY25" s="330" t="str">
        <f>GN35</f>
        <v>NUCA</v>
      </c>
      <c r="FZ25" s="334" t="str">
        <f t="shared" si="67"/>
        <v>DREAM TEAM</v>
      </c>
      <c r="GA25" s="329"/>
      <c r="GB25" s="329"/>
      <c r="GC25" s="168"/>
      <c r="GD25" s="317"/>
      <c r="GE25" s="317"/>
      <c r="GF25" s="318" t="str">
        <f>GO31</f>
        <v>DREAM TEAM</v>
      </c>
      <c r="GG25" s="319" t="str">
        <f>GN36</f>
        <v>CERETANO</v>
      </c>
      <c r="GH25" s="317"/>
      <c r="GI25" s="317"/>
      <c r="GJ25" s="162"/>
      <c r="GL25" s="162"/>
      <c r="GM25" s="275">
        <v>11</v>
      </c>
      <c r="GN25" s="276" t="s">
        <v>99</v>
      </c>
      <c r="GO25" s="274" t="s">
        <v>99</v>
      </c>
    </row>
    <row r="26" spans="1:197" ht="12" customHeight="1" thickBot="1">
      <c r="A26" s="359">
        <v>16</v>
      </c>
      <c r="B26" s="189" t="s">
        <v>15</v>
      </c>
      <c r="C26" s="192">
        <v>0</v>
      </c>
      <c r="D26" s="193">
        <v>2</v>
      </c>
      <c r="E26" s="327"/>
      <c r="F26" s="328"/>
      <c r="G26" s="327"/>
      <c r="H26" s="328"/>
      <c r="I26" s="192">
        <v>4</v>
      </c>
      <c r="J26" s="193">
        <v>2</v>
      </c>
      <c r="K26" s="327"/>
      <c r="L26" s="328"/>
      <c r="M26" s="192">
        <v>2</v>
      </c>
      <c r="N26" s="193">
        <v>0</v>
      </c>
      <c r="O26" s="361"/>
      <c r="P26" s="362"/>
      <c r="Q26" s="192">
        <v>0</v>
      </c>
      <c r="R26" s="193">
        <v>1</v>
      </c>
      <c r="S26" s="192">
        <v>0</v>
      </c>
      <c r="T26" s="193">
        <v>1</v>
      </c>
      <c r="U26" s="192">
        <v>3</v>
      </c>
      <c r="V26" s="193">
        <v>3</v>
      </c>
      <c r="W26" s="327"/>
      <c r="X26" s="328"/>
      <c r="Y26" s="327"/>
      <c r="Z26" s="328"/>
      <c r="AA26" s="192">
        <v>0</v>
      </c>
      <c r="AB26" s="193">
        <v>1</v>
      </c>
      <c r="AC26" s="192">
        <v>2</v>
      </c>
      <c r="AD26" s="193">
        <v>6</v>
      </c>
      <c r="AE26" s="192">
        <v>3</v>
      </c>
      <c r="AF26" s="193">
        <v>1</v>
      </c>
      <c r="AG26" s="191"/>
      <c r="AH26" s="196"/>
      <c r="AI26" s="57"/>
      <c r="AJ26" s="56"/>
      <c r="AK26" s="55"/>
      <c r="AL26" s="56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7"/>
      <c r="AY26" s="55"/>
      <c r="AZ26" s="57"/>
      <c r="BA26" s="55"/>
      <c r="BB26" s="57"/>
      <c r="BC26" s="55"/>
      <c r="BD26" s="57"/>
      <c r="BE26" s="55"/>
      <c r="BF26" s="57"/>
      <c r="BG26" s="55"/>
      <c r="BH26" s="57"/>
      <c r="BI26" s="55"/>
      <c r="BJ26" s="57"/>
      <c r="BK26" s="26">
        <f t="shared" si="19"/>
        <v>0</v>
      </c>
      <c r="BL26" s="12"/>
      <c r="BM26" s="12">
        <f t="shared" si="19"/>
        <v>0</v>
      </c>
      <c r="BN26" s="12"/>
      <c r="BO26" s="12">
        <f t="shared" si="0"/>
        <v>0</v>
      </c>
      <c r="BP26" s="12"/>
      <c r="BQ26" s="12">
        <f t="shared" si="20"/>
        <v>3</v>
      </c>
      <c r="BR26" s="12"/>
      <c r="BS26" s="12">
        <f t="shared" si="21"/>
        <v>0</v>
      </c>
      <c r="BT26" s="12"/>
      <c r="BU26" s="12">
        <f t="shared" si="1"/>
        <v>3</v>
      </c>
      <c r="BV26" s="12"/>
      <c r="BW26" s="12">
        <f t="shared" si="22"/>
        <v>0</v>
      </c>
      <c r="BX26" s="12"/>
      <c r="BY26" s="12">
        <f t="shared" si="23"/>
        <v>0</v>
      </c>
      <c r="BZ26" s="12"/>
      <c r="CA26" s="12">
        <f t="shared" si="2"/>
        <v>0</v>
      </c>
      <c r="CB26" s="12"/>
      <c r="CC26" s="12">
        <f t="shared" si="24"/>
        <v>1</v>
      </c>
      <c r="CD26" s="12"/>
      <c r="CE26" s="12">
        <f t="shared" si="25"/>
        <v>0</v>
      </c>
      <c r="CF26" s="12"/>
      <c r="CG26" s="12">
        <f t="shared" si="3"/>
        <v>0</v>
      </c>
      <c r="CH26" s="12"/>
      <c r="CI26" s="12">
        <f t="shared" si="26"/>
        <v>0</v>
      </c>
      <c r="CJ26" s="12"/>
      <c r="CK26" s="12">
        <f t="shared" si="27"/>
        <v>0</v>
      </c>
      <c r="CL26" s="12"/>
      <c r="CM26" s="12">
        <f t="shared" si="4"/>
        <v>3</v>
      </c>
      <c r="CN26" s="12"/>
      <c r="CO26" s="12">
        <f t="shared" si="28"/>
        <v>0</v>
      </c>
      <c r="CP26" s="12"/>
      <c r="CQ26" s="12">
        <f t="shared" si="29"/>
        <v>0</v>
      </c>
      <c r="CR26" s="12"/>
      <c r="CS26" s="12">
        <f t="shared" si="5"/>
        <v>0</v>
      </c>
      <c r="CT26" s="12"/>
      <c r="CU26" s="12">
        <f t="shared" si="30"/>
        <v>0</v>
      </c>
      <c r="CV26" s="12"/>
      <c r="CW26" s="12">
        <f t="shared" si="31"/>
        <v>0</v>
      </c>
      <c r="CX26" s="12"/>
      <c r="CY26" s="12">
        <f t="shared" si="6"/>
        <v>0</v>
      </c>
      <c r="CZ26" s="12"/>
      <c r="DA26" s="12">
        <f t="shared" si="32"/>
        <v>0</v>
      </c>
      <c r="DB26" s="12"/>
      <c r="DC26" s="12">
        <f t="shared" si="33"/>
        <v>0</v>
      </c>
      <c r="DD26" s="12"/>
      <c r="DE26" s="12">
        <f t="shared" si="7"/>
        <v>0</v>
      </c>
      <c r="DF26" s="27"/>
      <c r="DG26" s="51">
        <f t="shared" si="8"/>
        <v>4</v>
      </c>
      <c r="DH26" s="60" t="str">
        <f t="shared" si="34"/>
        <v>RAPUCO</v>
      </c>
      <c r="DI26" s="70">
        <f>DK26*3+DL26+(DP26/100000)+(DN26/100000000)+(A26/10000000000)</f>
        <v>23.9999403016</v>
      </c>
      <c r="DJ26" s="61">
        <f t="shared" si="9"/>
        <v>18</v>
      </c>
      <c r="DK26" s="61">
        <f t="shared" si="9"/>
        <v>7</v>
      </c>
      <c r="DL26" s="61">
        <f t="shared" si="9"/>
        <v>3</v>
      </c>
      <c r="DM26" s="61">
        <f t="shared" si="9"/>
        <v>8</v>
      </c>
      <c r="DN26" s="61">
        <f t="shared" si="9"/>
        <v>30</v>
      </c>
      <c r="DO26" s="61">
        <f t="shared" si="10"/>
        <v>36</v>
      </c>
      <c r="DP26" s="61">
        <f t="shared" si="36"/>
        <v>-6</v>
      </c>
      <c r="DQ26" s="46">
        <f t="shared" si="11"/>
        <v>9</v>
      </c>
      <c r="DR26" s="46">
        <f t="shared" si="12"/>
        <v>3</v>
      </c>
      <c r="DS26" s="46">
        <f t="shared" si="13"/>
        <v>1</v>
      </c>
      <c r="DT26" s="46">
        <f t="shared" si="14"/>
        <v>5</v>
      </c>
      <c r="DU26" s="46">
        <f t="shared" si="15"/>
        <v>14</v>
      </c>
      <c r="DV26" s="46">
        <f t="shared" si="15"/>
        <v>17</v>
      </c>
      <c r="DW26" s="46">
        <f t="shared" si="16"/>
        <v>-3</v>
      </c>
      <c r="DX26" s="68">
        <f t="shared" si="37"/>
        <v>10</v>
      </c>
      <c r="DY26" s="53">
        <f>AG8</f>
        <v>9</v>
      </c>
      <c r="DZ26" s="53">
        <f>AG7</f>
        <v>4</v>
      </c>
      <c r="EA26" s="53">
        <f>AG6</f>
        <v>2</v>
      </c>
      <c r="EB26" s="53">
        <f>AG5</f>
        <v>3</v>
      </c>
      <c r="EC26" s="53">
        <f>AG4</f>
        <v>16</v>
      </c>
      <c r="ED26" s="53">
        <f>AG3</f>
        <v>19</v>
      </c>
      <c r="EE26" s="53">
        <f t="shared" si="17"/>
        <v>-3</v>
      </c>
      <c r="EF26" s="69">
        <f t="shared" si="38"/>
        <v>14</v>
      </c>
      <c r="EH26" s="28"/>
      <c r="EI26" s="30"/>
      <c r="EJ26" s="30"/>
      <c r="EK26" s="30"/>
      <c r="EL26" s="278">
        <v>16</v>
      </c>
      <c r="EM26" s="336" t="str">
        <f t="shared" si="65"/>
        <v>BRASILIA</v>
      </c>
      <c r="EN26" s="337">
        <f t="shared" si="39"/>
        <v>2E-10</v>
      </c>
      <c r="EO26" s="338">
        <f t="shared" si="40"/>
        <v>0</v>
      </c>
      <c r="EP26" s="338">
        <f t="shared" si="41"/>
        <v>0</v>
      </c>
      <c r="EQ26" s="338">
        <f t="shared" si="42"/>
        <v>0</v>
      </c>
      <c r="ER26" s="338">
        <f t="shared" si="43"/>
        <v>0</v>
      </c>
      <c r="ES26" s="339">
        <f t="shared" si="44"/>
        <v>0</v>
      </c>
      <c r="ET26" s="339">
        <f t="shared" si="45"/>
        <v>0</v>
      </c>
      <c r="EU26" s="340">
        <f t="shared" si="46"/>
        <v>0</v>
      </c>
      <c r="EV26" s="343">
        <f t="shared" si="47"/>
        <v>0</v>
      </c>
      <c r="EW26" s="219">
        <f t="shared" si="48"/>
        <v>0</v>
      </c>
      <c r="EX26" s="219">
        <f t="shared" si="49"/>
        <v>0</v>
      </c>
      <c r="EY26" s="219">
        <f t="shared" si="50"/>
        <v>0</v>
      </c>
      <c r="EZ26" s="219">
        <f t="shared" si="51"/>
        <v>0</v>
      </c>
      <c r="FA26" s="219">
        <f t="shared" si="52"/>
        <v>0</v>
      </c>
      <c r="FB26" s="219">
        <f t="shared" si="53"/>
        <v>0</v>
      </c>
      <c r="FC26" s="223">
        <f t="shared" si="54"/>
        <v>0</v>
      </c>
      <c r="FD26" s="222">
        <f t="shared" si="55"/>
        <v>0</v>
      </c>
      <c r="FE26" s="219">
        <f t="shared" si="56"/>
        <v>0</v>
      </c>
      <c r="FF26" s="219">
        <f t="shared" si="57"/>
        <v>0</v>
      </c>
      <c r="FG26" s="219">
        <f t="shared" si="58"/>
        <v>0</v>
      </c>
      <c r="FH26" s="219">
        <f t="shared" si="59"/>
        <v>0</v>
      </c>
      <c r="FI26" s="219">
        <f t="shared" si="60"/>
        <v>0</v>
      </c>
      <c r="FJ26" s="219">
        <f t="shared" si="61"/>
        <v>0</v>
      </c>
      <c r="FK26" s="223">
        <f t="shared" si="62"/>
        <v>0</v>
      </c>
      <c r="FL26" s="224">
        <f t="shared" si="18"/>
        <v>-2E-10</v>
      </c>
      <c r="FO26" s="135"/>
      <c r="FP26" s="329"/>
      <c r="FQ26" s="329"/>
      <c r="FR26" s="333" t="str">
        <f>GO31</f>
        <v>DREAM TEAM</v>
      </c>
      <c r="FS26" s="334" t="str">
        <f>GN34</f>
        <v>COMTAL</v>
      </c>
      <c r="FT26" s="329"/>
      <c r="FU26" s="329"/>
      <c r="FV26" s="168"/>
      <c r="FW26" s="317"/>
      <c r="FX26" s="317"/>
      <c r="FY26" s="318" t="str">
        <f>GN36</f>
        <v>CERETANO</v>
      </c>
      <c r="FZ26" s="321" t="str">
        <f t="shared" si="67"/>
        <v>OTAC'S</v>
      </c>
      <c r="GA26" s="317"/>
      <c r="GB26" s="317"/>
      <c r="GC26" s="168"/>
      <c r="GD26" s="317" t="s">
        <v>374</v>
      </c>
      <c r="GE26" s="317" t="s">
        <v>374</v>
      </c>
      <c r="GF26" s="318" t="str">
        <f>GO30</f>
        <v>EGARA</v>
      </c>
      <c r="GG26" s="319" t="str">
        <f>GN35</f>
        <v>NUCA</v>
      </c>
      <c r="GH26" s="317"/>
      <c r="GI26" s="317"/>
      <c r="GJ26" s="162"/>
      <c r="GL26" s="162"/>
      <c r="GM26" s="275">
        <v>90</v>
      </c>
      <c r="GN26" s="276" t="s">
        <v>139</v>
      </c>
      <c r="GO26" s="274" t="s">
        <v>139</v>
      </c>
    </row>
    <row r="27" spans="1:197" ht="12" customHeight="1">
      <c r="A27" s="67"/>
      <c r="B27" s="147"/>
      <c r="C27" s="148"/>
      <c r="D27" s="148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O27" s="135"/>
      <c r="FP27" s="317"/>
      <c r="FQ27" s="317"/>
      <c r="FR27" s="320" t="str">
        <f>GO30</f>
        <v>EGARA</v>
      </c>
      <c r="FS27" s="321" t="str">
        <f>GN33</f>
        <v>EMPÚRIES</v>
      </c>
      <c r="FT27" s="317"/>
      <c r="FU27" s="317"/>
      <c r="FV27" s="168"/>
      <c r="FW27" s="295">
        <v>1</v>
      </c>
      <c r="FX27" s="295">
        <v>1</v>
      </c>
      <c r="FY27" s="296" t="str">
        <f>GO37</f>
        <v>HURACÀ</v>
      </c>
      <c r="FZ27" s="297" t="str">
        <f t="shared" si="67"/>
        <v>RAPUCO</v>
      </c>
      <c r="GA27" s="298">
        <v>1</v>
      </c>
      <c r="GB27" s="298">
        <v>0</v>
      </c>
      <c r="GC27" s="168"/>
      <c r="GD27" s="329"/>
      <c r="GE27" s="329"/>
      <c r="GF27" s="330" t="str">
        <f>GN30</f>
        <v>BRASILIA</v>
      </c>
      <c r="GG27" s="331" t="str">
        <f>GN34</f>
        <v>COMTAL</v>
      </c>
      <c r="GH27" s="329"/>
      <c r="GI27" s="329"/>
      <c r="GJ27" s="162"/>
      <c r="GL27" s="162"/>
      <c r="GM27" s="275">
        <v>20</v>
      </c>
      <c r="GN27" s="276" t="s">
        <v>313</v>
      </c>
      <c r="GO27" s="274" t="s">
        <v>10</v>
      </c>
    </row>
    <row r="28" spans="1:195" ht="12" customHeight="1">
      <c r="A28" s="67"/>
      <c r="B28" s="147"/>
      <c r="C28" s="148"/>
      <c r="D28" s="148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O28" s="135"/>
      <c r="FP28" s="329"/>
      <c r="FQ28" s="329"/>
      <c r="FR28" s="333" t="str">
        <f>GN30</f>
        <v>BRASILIA</v>
      </c>
      <c r="FS28" s="334" t="str">
        <f>GN32</f>
        <v>ICK</v>
      </c>
      <c r="FT28" s="329"/>
      <c r="FU28" s="329"/>
      <c r="FV28" s="168"/>
      <c r="FW28" s="295">
        <v>3</v>
      </c>
      <c r="FX28" s="295">
        <v>1</v>
      </c>
      <c r="FY28" s="296" t="str">
        <f>GO36</f>
        <v>PEÑAROL</v>
      </c>
      <c r="FZ28" s="297" t="str">
        <f t="shared" si="67"/>
        <v>OURAL'S</v>
      </c>
      <c r="GA28" s="298">
        <v>4</v>
      </c>
      <c r="GB28" s="298">
        <v>3</v>
      </c>
      <c r="GC28" s="168"/>
      <c r="GD28" s="317"/>
      <c r="GE28" s="317"/>
      <c r="GF28" s="318" t="s">
        <v>375</v>
      </c>
      <c r="GG28" s="319" t="s">
        <v>376</v>
      </c>
      <c r="GH28" s="317"/>
      <c r="GI28" s="317"/>
      <c r="GJ28" s="162"/>
      <c r="GL28" s="162"/>
      <c r="GM28" s="274"/>
    </row>
    <row r="29" spans="1:196" ht="12" customHeight="1">
      <c r="A29" s="67"/>
      <c r="B29" s="147"/>
      <c r="C29" s="148"/>
      <c r="D29" s="148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M29" s="289" t="s">
        <v>25</v>
      </c>
      <c r="EN29" s="33">
        <f>SUM(EN11:EN28)</f>
        <v>255.00000319359998</v>
      </c>
      <c r="EO29" s="290">
        <f>SUM(EO11:EO28)/2</f>
        <v>90</v>
      </c>
      <c r="EP29" s="2"/>
      <c r="EQ29" s="2"/>
      <c r="ER29" s="2" t="s">
        <v>26</v>
      </c>
      <c r="ES29" s="1">
        <f>SUM(ES11:ES28)</f>
        <v>318</v>
      </c>
      <c r="ET29" s="1">
        <f>SUM(ET11:ET28)</f>
        <v>318</v>
      </c>
      <c r="EV29" s="1">
        <f>SUM(EV11:EV28)/2</f>
        <v>45</v>
      </c>
      <c r="EZ29" s="291">
        <f>SUM(EZ11:EZ28)</f>
        <v>160</v>
      </c>
      <c r="FA29" s="291">
        <f>SUM(FA11:FA28)</f>
        <v>158</v>
      </c>
      <c r="FC29" s="1">
        <f>SUM(FC11:FC28)</f>
        <v>117</v>
      </c>
      <c r="FD29" s="1">
        <f>SUM(FD11:FD28)/2</f>
        <v>45</v>
      </c>
      <c r="FE29" s="2"/>
      <c r="FF29" s="2"/>
      <c r="FG29" s="2"/>
      <c r="FH29" s="286">
        <f>SUM(FH11:FH28)</f>
        <v>158</v>
      </c>
      <c r="FI29" s="286">
        <f>SUM(FI11:FI28)</f>
        <v>160</v>
      </c>
      <c r="FJ29" s="2"/>
      <c r="FK29" s="1">
        <f>SUM(FK11:FK28)</f>
        <v>138</v>
      </c>
      <c r="FO29" s="135"/>
      <c r="FP29" s="381">
        <v>3</v>
      </c>
      <c r="FQ29" s="381">
        <v>0</v>
      </c>
      <c r="FR29" s="296" t="str">
        <f>GN31</f>
        <v>NÀSTIC</v>
      </c>
      <c r="FS29" s="297" t="str">
        <f>GN37</f>
        <v>PALLEJÀ</v>
      </c>
      <c r="FT29" s="382">
        <v>0</v>
      </c>
      <c r="FU29" s="382">
        <v>3</v>
      </c>
      <c r="FV29" s="168"/>
      <c r="FW29" s="381">
        <v>0</v>
      </c>
      <c r="FX29" s="381">
        <v>3</v>
      </c>
      <c r="FY29" s="296" t="str">
        <f>GN37</f>
        <v>PALLEJÀ</v>
      </c>
      <c r="FZ29" s="297" t="str">
        <f t="shared" si="67"/>
        <v>BOTOFUMEIRO</v>
      </c>
      <c r="GA29" s="382">
        <v>0</v>
      </c>
      <c r="GB29" s="382">
        <v>3</v>
      </c>
      <c r="GC29" s="168"/>
      <c r="GD29" s="295">
        <v>5</v>
      </c>
      <c r="GE29" s="295">
        <v>1</v>
      </c>
      <c r="GF29" s="293" t="str">
        <f>GN32</f>
        <v>ICK</v>
      </c>
      <c r="GG29" s="294" t="str">
        <f>GN37</f>
        <v>PALLEJÀ</v>
      </c>
      <c r="GH29" s="167">
        <v>3</v>
      </c>
      <c r="GI29" s="167">
        <v>1</v>
      </c>
      <c r="GJ29" s="162"/>
      <c r="GL29" s="162"/>
      <c r="GM29" s="274"/>
      <c r="GN29" s="281" t="s">
        <v>314</v>
      </c>
    </row>
    <row r="30" spans="1:197" ht="12" customHeight="1" thickBot="1">
      <c r="A30" s="67"/>
      <c r="B30" s="147"/>
      <c r="C30" s="148"/>
      <c r="D30" s="148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O30" s="2"/>
      <c r="EP30" s="2"/>
      <c r="EQ30" s="2"/>
      <c r="ER30" s="2"/>
      <c r="ES30" s="1"/>
      <c r="EW30" s="63" t="s">
        <v>28</v>
      </c>
      <c r="EX30" s="45"/>
      <c r="EY30" s="44"/>
      <c r="EZ30" s="44"/>
      <c r="FA30" s="44"/>
      <c r="FB30" s="44"/>
      <c r="FC30" s="64">
        <f>FC29/$EN$29</f>
        <v>0.4588235236654949</v>
      </c>
      <c r="FD30" s="2"/>
      <c r="FE30" s="41" t="s">
        <v>29</v>
      </c>
      <c r="FF30" s="43"/>
      <c r="FG30" s="42"/>
      <c r="FH30" s="42"/>
      <c r="FI30" s="42"/>
      <c r="FJ30" s="42"/>
      <c r="FK30" s="65">
        <f>FK29/$EN$29</f>
        <v>0.5411764638105837</v>
      </c>
      <c r="FO30" s="135"/>
      <c r="FP30" s="175"/>
      <c r="FQ30" s="176"/>
      <c r="FR30" s="168"/>
      <c r="FS30" s="177"/>
      <c r="FT30" s="169"/>
      <c r="FU30" s="169"/>
      <c r="FV30" s="169"/>
      <c r="FW30" s="169"/>
      <c r="FX30" s="169"/>
      <c r="FY30" s="171"/>
      <c r="FZ30" s="171"/>
      <c r="GA30" s="169"/>
      <c r="GB30" s="169"/>
      <c r="GC30" s="169"/>
      <c r="GD30" s="169"/>
      <c r="GE30" s="169"/>
      <c r="GF30" s="171"/>
      <c r="GG30" s="171"/>
      <c r="GH30" s="169"/>
      <c r="GI30" s="169"/>
      <c r="GJ30" s="162"/>
      <c r="GL30" s="162"/>
      <c r="GM30" s="274"/>
      <c r="GN30" s="279" t="s">
        <v>354</v>
      </c>
      <c r="GO30" s="279" t="s">
        <v>342</v>
      </c>
    </row>
    <row r="31" spans="1:197" ht="12" customHeight="1" thickBot="1">
      <c r="A31" s="67"/>
      <c r="B31" s="147"/>
      <c r="C31" s="148"/>
      <c r="D31" s="148"/>
      <c r="E31" s="73"/>
      <c r="F31" s="73"/>
      <c r="G31" s="73"/>
      <c r="H31" s="73"/>
      <c r="I31" s="73"/>
      <c r="J31" s="73"/>
      <c r="K31" s="31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O31" s="2"/>
      <c r="EP31" s="2" t="s">
        <v>27</v>
      </c>
      <c r="EQ31" s="2"/>
      <c r="ER31" s="2"/>
      <c r="ES31" s="29">
        <f>ES29/EO29</f>
        <v>3.533333333333333</v>
      </c>
      <c r="FO31" s="135"/>
      <c r="FP31" s="154" t="s">
        <v>54</v>
      </c>
      <c r="FQ31" s="155" t="s">
        <v>59</v>
      </c>
      <c r="FR31" s="156">
        <f>GF21+7</f>
        <v>43913</v>
      </c>
      <c r="FS31" s="157">
        <f>GG21+7</f>
        <v>44109</v>
      </c>
      <c r="FT31" s="158" t="s">
        <v>54</v>
      </c>
      <c r="FU31" s="159" t="s">
        <v>60</v>
      </c>
      <c r="FV31" s="160"/>
      <c r="FW31" s="154" t="s">
        <v>54</v>
      </c>
      <c r="FX31" s="155" t="s">
        <v>61</v>
      </c>
      <c r="FY31" s="156">
        <f>FR31+7</f>
        <v>43920</v>
      </c>
      <c r="FZ31" s="157">
        <f>FS31+7</f>
        <v>44116</v>
      </c>
      <c r="GA31" s="158" t="s">
        <v>54</v>
      </c>
      <c r="GB31" s="159" t="s">
        <v>62</v>
      </c>
      <c r="GC31" s="161"/>
      <c r="GD31" s="282" t="s">
        <v>54</v>
      </c>
      <c r="GE31" s="283" t="s">
        <v>63</v>
      </c>
      <c r="GF31" s="156">
        <f>FY31+14</f>
        <v>43934</v>
      </c>
      <c r="GG31" s="157">
        <f>FZ31+7</f>
        <v>44123</v>
      </c>
      <c r="GH31" s="158" t="s">
        <v>54</v>
      </c>
      <c r="GI31" s="159" t="s">
        <v>64</v>
      </c>
      <c r="GJ31" s="162"/>
      <c r="GL31" s="162"/>
      <c r="GM31" s="274"/>
      <c r="GN31" s="279" t="s">
        <v>355</v>
      </c>
      <c r="GO31" s="279" t="s">
        <v>317</v>
      </c>
    </row>
    <row r="32" spans="1:205" ht="12" customHeight="1">
      <c r="A32" s="67"/>
      <c r="B32" s="147"/>
      <c r="C32" s="148"/>
      <c r="D32" s="148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143"/>
      <c r="FP32" s="322"/>
      <c r="FQ32" s="322"/>
      <c r="FR32" s="318" t="str">
        <f>GN33</f>
        <v>EMPÚRIES</v>
      </c>
      <c r="FS32" s="319" t="str">
        <f>GN32</f>
        <v>ICK</v>
      </c>
      <c r="FT32" s="322"/>
      <c r="FU32" s="322"/>
      <c r="FV32" s="165"/>
      <c r="FW32" s="292">
        <v>0</v>
      </c>
      <c r="FX32" s="292">
        <v>1</v>
      </c>
      <c r="FY32" s="293" t="str">
        <f>GO33</f>
        <v>RAPUCO</v>
      </c>
      <c r="FZ32" s="294" t="str">
        <f>GO34</f>
        <v>OURAL'S</v>
      </c>
      <c r="GA32" s="164">
        <v>2</v>
      </c>
      <c r="GB32" s="164">
        <v>0</v>
      </c>
      <c r="GC32" s="166"/>
      <c r="GD32" s="322"/>
      <c r="GE32" s="322"/>
      <c r="GF32" s="318" t="str">
        <f>GN34</f>
        <v>COMTAL</v>
      </c>
      <c r="GG32" s="319" t="str">
        <f>GN33</f>
        <v>EMPÚRIES</v>
      </c>
      <c r="GH32" s="322"/>
      <c r="GI32" s="322"/>
      <c r="GJ32" s="162"/>
      <c r="GL32" s="162"/>
      <c r="GM32" s="274"/>
      <c r="GN32" s="279" t="s">
        <v>10</v>
      </c>
      <c r="GO32" s="279" t="s">
        <v>341</v>
      </c>
      <c r="GP32" s="73"/>
      <c r="GQ32" s="73"/>
      <c r="GR32" s="73"/>
      <c r="GS32" s="73"/>
      <c r="GT32" s="73"/>
      <c r="GU32" s="73"/>
      <c r="GV32" s="73"/>
      <c r="GW32" s="73"/>
    </row>
    <row r="33" spans="1:205" ht="12" customHeight="1">
      <c r="A33" s="67"/>
      <c r="B33" s="147"/>
      <c r="C33" s="148"/>
      <c r="D33" s="148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143"/>
      <c r="FP33" s="295">
        <v>4</v>
      </c>
      <c r="FQ33" s="295">
        <v>0</v>
      </c>
      <c r="FR33" s="293" t="str">
        <f>GN34</f>
        <v>COMTAL</v>
      </c>
      <c r="FS33" s="294" t="str">
        <f>GN31</f>
        <v>NÀSTIC</v>
      </c>
      <c r="FT33" s="298">
        <v>3</v>
      </c>
      <c r="FU33" s="298">
        <v>2</v>
      </c>
      <c r="FV33" s="168"/>
      <c r="FW33" s="317"/>
      <c r="FX33" s="317"/>
      <c r="FY33" s="320" t="str">
        <f>GO32</f>
        <v>OTAC'S</v>
      </c>
      <c r="FZ33" s="321" t="str">
        <f>GO35</f>
        <v>BOTOFUMEIRO</v>
      </c>
      <c r="GA33" s="317"/>
      <c r="GB33" s="317"/>
      <c r="GC33" s="166"/>
      <c r="GD33" s="317" t="s">
        <v>374</v>
      </c>
      <c r="GE33" s="317" t="s">
        <v>374</v>
      </c>
      <c r="GF33" s="318" t="str">
        <f>GN35</f>
        <v>NUCA</v>
      </c>
      <c r="GG33" s="321" t="str">
        <f>GN32</f>
        <v>ICK</v>
      </c>
      <c r="GH33" s="317" t="s">
        <v>374</v>
      </c>
      <c r="GI33" s="317" t="s">
        <v>374</v>
      </c>
      <c r="GJ33" s="162"/>
      <c r="GL33" s="162"/>
      <c r="GM33" s="274"/>
      <c r="GN33" s="279" t="s">
        <v>52</v>
      </c>
      <c r="GO33" s="279" t="s">
        <v>15</v>
      </c>
      <c r="GP33" s="73"/>
      <c r="GQ33" s="73"/>
      <c r="GR33" s="73"/>
      <c r="GS33" s="73"/>
      <c r="GT33" s="73"/>
      <c r="GU33" s="73"/>
      <c r="GV33" s="73"/>
      <c r="GW33" s="73"/>
    </row>
    <row r="34" spans="1:205" ht="12" customHeight="1">
      <c r="A34" s="67"/>
      <c r="B34" s="147"/>
      <c r="C34" s="148"/>
      <c r="D34" s="148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143"/>
      <c r="FP34" s="329"/>
      <c r="FQ34" s="329"/>
      <c r="FR34" s="330" t="str">
        <f>GN35</f>
        <v>NUCA</v>
      </c>
      <c r="FS34" s="331" t="str">
        <f>GN30</f>
        <v>BRASILIA</v>
      </c>
      <c r="FT34" s="329"/>
      <c r="FU34" s="329"/>
      <c r="FV34" s="168"/>
      <c r="FW34" s="329"/>
      <c r="FX34" s="329"/>
      <c r="FY34" s="333" t="str">
        <f>GO31</f>
        <v>DREAM TEAM</v>
      </c>
      <c r="FZ34" s="334" t="str">
        <f>GO36</f>
        <v>PEÑAROL</v>
      </c>
      <c r="GA34" s="329"/>
      <c r="GB34" s="329"/>
      <c r="GC34" s="166"/>
      <c r="GD34" s="317"/>
      <c r="GE34" s="317"/>
      <c r="GF34" s="318" t="str">
        <f>GN36</f>
        <v>CERETANO</v>
      </c>
      <c r="GG34" s="321" t="str">
        <f>GN31</f>
        <v>NÀSTIC</v>
      </c>
      <c r="GH34" s="317"/>
      <c r="GI34" s="317"/>
      <c r="GJ34" s="162"/>
      <c r="GL34" s="162"/>
      <c r="GM34" s="274"/>
      <c r="GN34" s="279" t="s">
        <v>9</v>
      </c>
      <c r="GO34" s="279" t="s">
        <v>329</v>
      </c>
      <c r="GP34" s="73"/>
      <c r="GQ34" s="73"/>
      <c r="GR34" s="73"/>
      <c r="GS34" s="73"/>
      <c r="GT34" s="73"/>
      <c r="GU34" s="73"/>
      <c r="GV34" s="73"/>
      <c r="GW34" s="73"/>
    </row>
    <row r="35" spans="1:205" ht="12" customHeight="1">
      <c r="A35" s="67"/>
      <c r="B35" s="147"/>
      <c r="C35" s="148"/>
      <c r="D35" s="148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143"/>
      <c r="FP35" s="317"/>
      <c r="FQ35" s="317"/>
      <c r="FR35" s="318" t="str">
        <f>GN36</f>
        <v>CERETANO</v>
      </c>
      <c r="FS35" s="319" t="str">
        <f>GO30</f>
        <v>EGARA</v>
      </c>
      <c r="FT35" s="317"/>
      <c r="FU35" s="317"/>
      <c r="FV35" s="168"/>
      <c r="FW35" s="295">
        <v>0</v>
      </c>
      <c r="FX35" s="295">
        <v>2</v>
      </c>
      <c r="FY35" s="296" t="str">
        <f>GO30</f>
        <v>EGARA</v>
      </c>
      <c r="FZ35" s="297" t="str">
        <f>GO37</f>
        <v>HURACÀ</v>
      </c>
      <c r="GA35" s="298">
        <v>0</v>
      </c>
      <c r="GB35" s="298">
        <v>0</v>
      </c>
      <c r="GC35" s="166"/>
      <c r="GD35" s="329"/>
      <c r="GE35" s="329"/>
      <c r="GF35" s="330" t="str">
        <f>GO37</f>
        <v>HURACÀ</v>
      </c>
      <c r="GG35" s="334" t="str">
        <f>GN30</f>
        <v>BRASILIA</v>
      </c>
      <c r="GH35" s="329"/>
      <c r="GI35" s="329"/>
      <c r="GJ35" s="162"/>
      <c r="GL35" s="162"/>
      <c r="GM35" s="274"/>
      <c r="GN35" s="279" t="s">
        <v>340</v>
      </c>
      <c r="GO35" s="279" t="s">
        <v>319</v>
      </c>
      <c r="GP35" s="73"/>
      <c r="GQ35" s="73"/>
      <c r="GR35" s="73"/>
      <c r="GS35" s="73"/>
      <c r="GT35" s="73"/>
      <c r="GU35" s="73"/>
      <c r="GV35" s="73"/>
      <c r="GW35" s="73"/>
    </row>
    <row r="36" spans="1:205" ht="12" customHeight="1">
      <c r="A36" s="67"/>
      <c r="B36" s="147"/>
      <c r="C36" s="148"/>
      <c r="D36" s="148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143"/>
      <c r="FP36" s="329"/>
      <c r="FQ36" s="329"/>
      <c r="FR36" s="330" t="str">
        <f>GO37</f>
        <v>HURACÀ</v>
      </c>
      <c r="FS36" s="331" t="str">
        <f>GO31</f>
        <v>DREAM TEAM</v>
      </c>
      <c r="FT36" s="329"/>
      <c r="FU36" s="329"/>
      <c r="FV36" s="168"/>
      <c r="FW36" s="317"/>
      <c r="FX36" s="317"/>
      <c r="FY36" s="320" t="str">
        <f>GN30</f>
        <v>BRASILIA</v>
      </c>
      <c r="FZ36" s="321" t="str">
        <f>GN36</f>
        <v>CERETANO</v>
      </c>
      <c r="GA36" s="317"/>
      <c r="GB36" s="317"/>
      <c r="GC36" s="166"/>
      <c r="GD36" s="295">
        <v>2</v>
      </c>
      <c r="GE36" s="295">
        <v>1</v>
      </c>
      <c r="GF36" s="293" t="str">
        <f>GO36</f>
        <v>PEÑAROL</v>
      </c>
      <c r="GG36" s="297" t="str">
        <f>GO30</f>
        <v>EGARA</v>
      </c>
      <c r="GH36" s="298">
        <v>1</v>
      </c>
      <c r="GI36" s="298">
        <v>0</v>
      </c>
      <c r="GJ36" s="178"/>
      <c r="GL36" s="178"/>
      <c r="GN36" s="279" t="s">
        <v>334</v>
      </c>
      <c r="GO36" s="279" t="s">
        <v>339</v>
      </c>
      <c r="GP36" s="73"/>
      <c r="GQ36" s="73"/>
      <c r="GR36" s="73"/>
      <c r="GS36" s="73"/>
      <c r="GT36" s="73"/>
      <c r="GU36" s="73"/>
      <c r="GV36" s="73"/>
      <c r="GW36" s="73"/>
    </row>
    <row r="37" spans="1:205" ht="12" customHeight="1">
      <c r="A37" s="67"/>
      <c r="B37" s="147"/>
      <c r="C37" s="148"/>
      <c r="D37" s="1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143"/>
      <c r="FP37" s="317"/>
      <c r="FQ37" s="317"/>
      <c r="FR37" s="318" t="str">
        <f>GO36</f>
        <v>PEÑAROL</v>
      </c>
      <c r="FS37" s="319" t="str">
        <f>GO32</f>
        <v>OTAC'S</v>
      </c>
      <c r="FT37" s="317"/>
      <c r="FU37" s="317"/>
      <c r="FV37" s="168"/>
      <c r="FW37" s="317"/>
      <c r="FX37" s="317"/>
      <c r="FY37" s="320" t="str">
        <f>GN31</f>
        <v>NÀSTIC</v>
      </c>
      <c r="FZ37" s="321" t="str">
        <f>GN35</f>
        <v>NUCA</v>
      </c>
      <c r="GA37" s="317"/>
      <c r="GB37" s="317"/>
      <c r="GC37" s="169"/>
      <c r="GD37" s="329"/>
      <c r="GE37" s="329"/>
      <c r="GF37" s="330" t="str">
        <f>GO35</f>
        <v>BOTOFUMEIRO</v>
      </c>
      <c r="GG37" s="334" t="str">
        <f>GO31</f>
        <v>DREAM TEAM</v>
      </c>
      <c r="GH37" s="329"/>
      <c r="GI37" s="329"/>
      <c r="GJ37" s="174"/>
      <c r="GL37" s="174"/>
      <c r="GN37" s="279" t="s">
        <v>33</v>
      </c>
      <c r="GO37" s="279" t="s">
        <v>44</v>
      </c>
      <c r="GP37" s="73"/>
      <c r="GQ37" s="73"/>
      <c r="GR37" s="73"/>
      <c r="GS37" s="73"/>
      <c r="GT37" s="73"/>
      <c r="GU37" s="73"/>
      <c r="GV37" s="73"/>
      <c r="GW37" s="73"/>
    </row>
    <row r="38" spans="1:205" ht="12" customHeight="1">
      <c r="A38" s="67"/>
      <c r="B38" s="147"/>
      <c r="C38" s="148"/>
      <c r="D38" s="148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143"/>
      <c r="FP38" s="295">
        <v>2</v>
      </c>
      <c r="FQ38" s="295">
        <v>2</v>
      </c>
      <c r="FR38" s="293" t="str">
        <f>GO35</f>
        <v>BOTOFUMEIRO</v>
      </c>
      <c r="FS38" s="294" t="str">
        <f>GO33</f>
        <v>RAPUCO</v>
      </c>
      <c r="FT38" s="298">
        <v>2</v>
      </c>
      <c r="FU38" s="298">
        <v>0</v>
      </c>
      <c r="FV38" s="168"/>
      <c r="FW38" s="295">
        <v>2</v>
      </c>
      <c r="FX38" s="295">
        <v>0</v>
      </c>
      <c r="FY38" s="296" t="str">
        <f>GN32</f>
        <v>ICK</v>
      </c>
      <c r="FZ38" s="297" t="str">
        <f>GN34</f>
        <v>COMTAL</v>
      </c>
      <c r="GA38" s="298">
        <v>4</v>
      </c>
      <c r="GB38" s="298">
        <v>0</v>
      </c>
      <c r="GC38" s="169"/>
      <c r="GD38" s="317"/>
      <c r="GE38" s="317"/>
      <c r="GF38" s="320" t="str">
        <f>GO34</f>
        <v>OURAL'S</v>
      </c>
      <c r="GG38" s="321" t="str">
        <f>GO32</f>
        <v>OTAC'S</v>
      </c>
      <c r="GH38" s="317"/>
      <c r="GI38" s="317"/>
      <c r="GJ38" s="162"/>
      <c r="GL38" s="162"/>
      <c r="GN38" s="73"/>
      <c r="GO38" s="73"/>
      <c r="GP38" s="73"/>
      <c r="GQ38" s="73"/>
      <c r="GR38" s="73"/>
      <c r="GS38" s="73"/>
      <c r="GT38" s="73"/>
      <c r="GU38" s="73"/>
      <c r="GV38" s="73"/>
      <c r="GW38" s="73"/>
    </row>
    <row r="39" spans="1:205" ht="12" customHeight="1">
      <c r="A39" s="67"/>
      <c r="B39" s="147"/>
      <c r="C39" s="148"/>
      <c r="D39" s="148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143"/>
      <c r="FP39" s="381">
        <v>0</v>
      </c>
      <c r="FQ39" s="381">
        <v>3</v>
      </c>
      <c r="FR39" s="293" t="str">
        <f>GN37</f>
        <v>PALLEJÀ</v>
      </c>
      <c r="FS39" s="294" t="str">
        <f>GO34</f>
        <v>OURAL'S</v>
      </c>
      <c r="FT39" s="382">
        <v>0</v>
      </c>
      <c r="FU39" s="382">
        <v>3</v>
      </c>
      <c r="FV39" s="168"/>
      <c r="FW39" s="317"/>
      <c r="FX39" s="317"/>
      <c r="FY39" s="320" t="str">
        <f>GN33</f>
        <v>EMPÚRIES</v>
      </c>
      <c r="FZ39" s="321" t="str">
        <f>GN37</f>
        <v>PALLEJÀ</v>
      </c>
      <c r="GA39" s="317"/>
      <c r="GB39" s="317"/>
      <c r="GC39" s="169"/>
      <c r="GD39" s="295">
        <v>5</v>
      </c>
      <c r="GE39" s="295">
        <v>3</v>
      </c>
      <c r="GF39" s="296" t="str">
        <f>GN37</f>
        <v>PALLEJÀ</v>
      </c>
      <c r="GG39" s="297" t="str">
        <f>GO33</f>
        <v>RAPUCO</v>
      </c>
      <c r="GH39" s="167">
        <v>6</v>
      </c>
      <c r="GI39" s="167">
        <v>2</v>
      </c>
      <c r="GJ39" s="162"/>
      <c r="GL39" s="162"/>
      <c r="GN39" s="73"/>
      <c r="GO39" s="73"/>
      <c r="GP39" s="73"/>
      <c r="GQ39" s="73"/>
      <c r="GR39" s="73"/>
      <c r="GS39" s="73"/>
      <c r="GT39" s="73"/>
      <c r="GU39" s="73"/>
      <c r="GV39" s="73"/>
      <c r="GW39" s="73"/>
    </row>
    <row r="40" spans="1:205" ht="12" customHeight="1" thickBot="1">
      <c r="A40" s="67"/>
      <c r="B40" s="147"/>
      <c r="C40" s="148"/>
      <c r="D40" s="148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143"/>
      <c r="FP40" s="170"/>
      <c r="FQ40" s="170"/>
      <c r="FR40" s="171"/>
      <c r="FV40" s="170"/>
      <c r="FW40" s="170"/>
      <c r="FX40" s="170"/>
      <c r="FY40" s="171"/>
      <c r="FZ40" s="171"/>
      <c r="GA40" s="169"/>
      <c r="GB40" s="169"/>
      <c r="GC40" s="169"/>
      <c r="GD40" s="170"/>
      <c r="GE40" s="170"/>
      <c r="GF40" s="171"/>
      <c r="GG40" s="171"/>
      <c r="GH40" s="169"/>
      <c r="GI40" s="169"/>
      <c r="GJ40" s="162"/>
      <c r="GL40" s="162"/>
      <c r="GN40" s="73"/>
      <c r="GO40" s="73"/>
      <c r="GP40" s="73"/>
      <c r="GQ40" s="73"/>
      <c r="GR40" s="73"/>
      <c r="GS40" s="73"/>
      <c r="GT40" s="73"/>
      <c r="GU40" s="73"/>
      <c r="GV40" s="73"/>
      <c r="GW40" s="73"/>
    </row>
    <row r="41" spans="1:205" ht="12" customHeight="1" thickBot="1">
      <c r="A41" s="67"/>
      <c r="B41" s="147"/>
      <c r="C41" s="148"/>
      <c r="D41" s="148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149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143"/>
      <c r="FP41" s="282" t="s">
        <v>54</v>
      </c>
      <c r="FQ41" s="283" t="s">
        <v>65</v>
      </c>
      <c r="FR41" s="156">
        <f>GF31+7</f>
        <v>43941</v>
      </c>
      <c r="FS41" s="157">
        <f>GG31+7</f>
        <v>44130</v>
      </c>
      <c r="FT41" s="158" t="s">
        <v>54</v>
      </c>
      <c r="FU41" s="159" t="s">
        <v>66</v>
      </c>
      <c r="FV41" s="160"/>
      <c r="FW41" s="154" t="s">
        <v>54</v>
      </c>
      <c r="FX41" s="155" t="s">
        <v>67</v>
      </c>
      <c r="FY41" s="156">
        <f>FR41+7</f>
        <v>43948</v>
      </c>
      <c r="FZ41" s="157">
        <f>FS41+7</f>
        <v>44137</v>
      </c>
      <c r="GA41" s="158" t="s">
        <v>54</v>
      </c>
      <c r="GB41" s="159" t="s">
        <v>68</v>
      </c>
      <c r="GC41" s="161"/>
      <c r="GD41" s="154" t="s">
        <v>54</v>
      </c>
      <c r="GE41" s="155" t="s">
        <v>69</v>
      </c>
      <c r="GF41" s="156">
        <f>FY41+7</f>
        <v>43955</v>
      </c>
      <c r="GG41" s="157">
        <f>FZ41+7</f>
        <v>44144</v>
      </c>
      <c r="GH41" s="158" t="s">
        <v>54</v>
      </c>
      <c r="GI41" s="159" t="s">
        <v>70</v>
      </c>
      <c r="GJ41" s="162"/>
      <c r="GL41" s="162"/>
      <c r="GN41" s="73"/>
      <c r="GO41" s="73"/>
      <c r="GP41" s="73"/>
      <c r="GQ41" s="73"/>
      <c r="GR41" s="73"/>
      <c r="GS41" s="73"/>
      <c r="GT41" s="73"/>
      <c r="GU41" s="73"/>
      <c r="GV41" s="73"/>
      <c r="GW41" s="73"/>
    </row>
    <row r="42" spans="1:205" ht="12" customHeight="1">
      <c r="A42" s="67"/>
      <c r="B42" s="147"/>
      <c r="C42" s="148"/>
      <c r="D42" s="148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4"/>
      <c r="EN42" s="75"/>
      <c r="EO42" s="75"/>
      <c r="EP42" s="75"/>
      <c r="EQ42" s="75"/>
      <c r="ER42" s="75"/>
      <c r="ES42" s="75"/>
      <c r="ET42" s="75"/>
      <c r="EU42" s="75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143"/>
      <c r="FP42" s="322"/>
      <c r="FQ42" s="322"/>
      <c r="FR42" s="318" t="str">
        <f>GO32</f>
        <v>OTAC'S</v>
      </c>
      <c r="FS42" s="319" t="str">
        <f>GO33</f>
        <v>RAPUCO</v>
      </c>
      <c r="FT42" s="322"/>
      <c r="FU42" s="322"/>
      <c r="FV42" s="165"/>
      <c r="FW42" s="322"/>
      <c r="FX42" s="322"/>
      <c r="FY42" s="318" t="str">
        <f>GN35</f>
        <v>NUCA</v>
      </c>
      <c r="FZ42" s="319" t="str">
        <f>GN34</f>
        <v>COMTAL</v>
      </c>
      <c r="GA42" s="322"/>
      <c r="GB42" s="322"/>
      <c r="GC42" s="165"/>
      <c r="GD42" s="332"/>
      <c r="GE42" s="332"/>
      <c r="GF42" s="330" t="str">
        <f>GO31</f>
        <v>DREAM TEAM</v>
      </c>
      <c r="GG42" s="331" t="str">
        <f aca="true" t="shared" si="68" ref="GG42:GG47">GO32</f>
        <v>OTAC'S</v>
      </c>
      <c r="GH42" s="332"/>
      <c r="GI42" s="332"/>
      <c r="GJ42" s="162"/>
      <c r="GL42" s="162"/>
      <c r="GN42" s="73"/>
      <c r="GO42" s="73"/>
      <c r="GP42" s="73"/>
      <c r="GQ42" s="73"/>
      <c r="GR42" s="73"/>
      <c r="GS42" s="73"/>
      <c r="GT42" s="73"/>
      <c r="GU42" s="73"/>
      <c r="GV42" s="73"/>
      <c r="GW42" s="73"/>
    </row>
    <row r="43" spans="1:205" ht="12" customHeight="1">
      <c r="A43" s="67"/>
      <c r="B43" s="147"/>
      <c r="C43" s="148"/>
      <c r="D43" s="148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150"/>
      <c r="EM43" s="121"/>
      <c r="EN43" s="122"/>
      <c r="EO43" s="122"/>
      <c r="EP43" s="122"/>
      <c r="EQ43" s="122"/>
      <c r="ER43" s="122"/>
      <c r="ES43" s="122"/>
      <c r="ET43" s="122"/>
      <c r="EU43" s="12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143"/>
      <c r="FP43" s="329"/>
      <c r="FQ43" s="329"/>
      <c r="FR43" s="333" t="str">
        <f>GO31</f>
        <v>DREAM TEAM</v>
      </c>
      <c r="FS43" s="334" t="str">
        <f>GO34</f>
        <v>OURAL'S</v>
      </c>
      <c r="FT43" s="329"/>
      <c r="FU43" s="329"/>
      <c r="FV43" s="168"/>
      <c r="FW43" s="317"/>
      <c r="FX43" s="317"/>
      <c r="FY43" s="318" t="str">
        <f>GN36</f>
        <v>CERETANO</v>
      </c>
      <c r="FZ43" s="321" t="str">
        <f>GN33</f>
        <v>EMPÚRIES</v>
      </c>
      <c r="GA43" s="317"/>
      <c r="GB43" s="317"/>
      <c r="GC43" s="168"/>
      <c r="GD43" s="295">
        <v>1</v>
      </c>
      <c r="GE43" s="295">
        <v>2</v>
      </c>
      <c r="GF43" s="293" t="str">
        <f>GO30</f>
        <v>EGARA</v>
      </c>
      <c r="GG43" s="294" t="str">
        <f t="shared" si="68"/>
        <v>RAPUCO</v>
      </c>
      <c r="GH43" s="298">
        <v>0</v>
      </c>
      <c r="GI43" s="298">
        <v>2</v>
      </c>
      <c r="GJ43" s="162"/>
      <c r="GL43" s="162"/>
      <c r="GN43" s="73"/>
      <c r="GO43" s="73"/>
      <c r="GP43" s="73"/>
      <c r="GQ43" s="73"/>
      <c r="GR43" s="73"/>
      <c r="GS43" s="73"/>
      <c r="GT43" s="73"/>
      <c r="GU43" s="73"/>
      <c r="GV43" s="73"/>
      <c r="GW43" s="73"/>
    </row>
    <row r="44" spans="1:205" ht="12" customHeight="1">
      <c r="A44" s="67"/>
      <c r="B44" s="147"/>
      <c r="C44" s="148"/>
      <c r="D44" s="148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151"/>
      <c r="EM44" s="121"/>
      <c r="EN44" s="122"/>
      <c r="EO44" s="122"/>
      <c r="EP44" s="122"/>
      <c r="EQ44" s="122"/>
      <c r="ER44" s="122"/>
      <c r="ES44" s="122"/>
      <c r="ET44" s="122"/>
      <c r="EU44" s="12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143"/>
      <c r="FP44" s="295">
        <v>0</v>
      </c>
      <c r="FQ44" s="295">
        <v>2</v>
      </c>
      <c r="FR44" s="296" t="str">
        <f>GO30</f>
        <v>EGARA</v>
      </c>
      <c r="FS44" s="297" t="str">
        <f>GO35</f>
        <v>BOTOFUMEIRO</v>
      </c>
      <c r="FT44" s="298">
        <v>0</v>
      </c>
      <c r="FU44" s="298">
        <v>1</v>
      </c>
      <c r="FV44" s="168"/>
      <c r="FW44" s="295">
        <v>0</v>
      </c>
      <c r="FX44" s="295">
        <v>4</v>
      </c>
      <c r="FY44" s="293" t="str">
        <f>GO37</f>
        <v>HURACÀ</v>
      </c>
      <c r="FZ44" s="297" t="str">
        <f>GN32</f>
        <v>ICK</v>
      </c>
      <c r="GA44" s="298">
        <v>1</v>
      </c>
      <c r="GB44" s="298">
        <v>4</v>
      </c>
      <c r="GC44" s="168"/>
      <c r="GD44" s="329"/>
      <c r="GE44" s="329"/>
      <c r="GF44" s="330" t="str">
        <f aca="true" t="shared" si="69" ref="GF44:GF49">GN30</f>
        <v>BRASILIA</v>
      </c>
      <c r="GG44" s="331" t="str">
        <f t="shared" si="68"/>
        <v>OURAL'S</v>
      </c>
      <c r="GH44" s="329"/>
      <c r="GI44" s="329"/>
      <c r="GJ44" s="162"/>
      <c r="GL44" s="162"/>
      <c r="GN44" s="73"/>
      <c r="GO44" s="73"/>
      <c r="GP44" s="73"/>
      <c r="GQ44" s="73"/>
      <c r="GR44" s="73"/>
      <c r="GS44" s="73"/>
      <c r="GT44" s="73"/>
      <c r="GU44" s="73"/>
      <c r="GV44" s="73"/>
      <c r="GW44" s="73"/>
    </row>
    <row r="45" spans="1:205" ht="12" customHeight="1">
      <c r="A45" s="67"/>
      <c r="B45" s="147"/>
      <c r="C45" s="148"/>
      <c r="D45" s="148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151"/>
      <c r="EM45" s="121"/>
      <c r="EN45" s="122"/>
      <c r="EO45" s="122"/>
      <c r="EP45" s="122"/>
      <c r="EQ45" s="122"/>
      <c r="ER45" s="122"/>
      <c r="ES45" s="122"/>
      <c r="ET45" s="122"/>
      <c r="EU45" s="12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143"/>
      <c r="FP45" s="329"/>
      <c r="FQ45" s="329"/>
      <c r="FR45" s="333" t="str">
        <f>GN30</f>
        <v>BRASILIA</v>
      </c>
      <c r="FS45" s="334" t="str">
        <f>GO36</f>
        <v>PEÑAROL</v>
      </c>
      <c r="FT45" s="329"/>
      <c r="FU45" s="329"/>
      <c r="FV45" s="168"/>
      <c r="FW45" s="295">
        <v>2</v>
      </c>
      <c r="FX45" s="295">
        <v>1</v>
      </c>
      <c r="FY45" s="293" t="str">
        <f>GO36</f>
        <v>PEÑAROL</v>
      </c>
      <c r="FZ45" s="297" t="str">
        <f>GN31</f>
        <v>NÀSTIC</v>
      </c>
      <c r="GA45" s="383">
        <v>3</v>
      </c>
      <c r="GB45" s="383">
        <v>0</v>
      </c>
      <c r="GC45" s="168"/>
      <c r="GD45" s="381">
        <v>0</v>
      </c>
      <c r="GE45" s="381">
        <v>3</v>
      </c>
      <c r="GF45" s="293" t="str">
        <f t="shared" si="69"/>
        <v>NÀSTIC</v>
      </c>
      <c r="GG45" s="294" t="str">
        <f t="shared" si="68"/>
        <v>BOTOFUMEIRO</v>
      </c>
      <c r="GH45" s="383">
        <v>0</v>
      </c>
      <c r="GI45" s="383">
        <v>3</v>
      </c>
      <c r="GJ45" s="162"/>
      <c r="GL45" s="162"/>
      <c r="GN45" s="73"/>
      <c r="GO45" s="73"/>
      <c r="GP45" s="73"/>
      <c r="GQ45" s="73"/>
      <c r="GR45" s="73"/>
      <c r="GS45" s="73"/>
      <c r="GT45" s="73"/>
      <c r="GU45" s="73"/>
      <c r="GV45" s="73"/>
      <c r="GW45" s="73"/>
    </row>
    <row r="46" spans="1:205" ht="12" customHeight="1">
      <c r="A46" s="67"/>
      <c r="B46" s="147"/>
      <c r="C46" s="148"/>
      <c r="D46" s="148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151"/>
      <c r="EM46" s="121"/>
      <c r="EN46" s="122"/>
      <c r="EO46" s="122"/>
      <c r="EP46" s="122"/>
      <c r="EQ46" s="122"/>
      <c r="ER46" s="122"/>
      <c r="ES46" s="122"/>
      <c r="ET46" s="122"/>
      <c r="EU46" s="12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143"/>
      <c r="FP46" s="295">
        <v>1</v>
      </c>
      <c r="FQ46" s="295">
        <v>2</v>
      </c>
      <c r="FR46" s="296" t="str">
        <f>GN31</f>
        <v>NÀSTIC</v>
      </c>
      <c r="FS46" s="297" t="str">
        <f>GO37</f>
        <v>HURACÀ</v>
      </c>
      <c r="FT46" s="298">
        <v>0</v>
      </c>
      <c r="FU46" s="298">
        <v>1</v>
      </c>
      <c r="FV46" s="168"/>
      <c r="FW46" s="329"/>
      <c r="FX46" s="329"/>
      <c r="FY46" s="330" t="str">
        <f>GO35</f>
        <v>BOTOFUMEIRO</v>
      </c>
      <c r="FZ46" s="334" t="str">
        <f>GN30</f>
        <v>BRASILIA</v>
      </c>
      <c r="GA46" s="329"/>
      <c r="GB46" s="329"/>
      <c r="GC46" s="168"/>
      <c r="GD46" s="295">
        <v>5</v>
      </c>
      <c r="GE46" s="295">
        <v>0</v>
      </c>
      <c r="GF46" s="293" t="str">
        <f t="shared" si="69"/>
        <v>ICK</v>
      </c>
      <c r="GG46" s="294" t="str">
        <f t="shared" si="68"/>
        <v>PEÑAROL</v>
      </c>
      <c r="GH46" s="298">
        <v>4</v>
      </c>
      <c r="GI46" s="298">
        <v>0</v>
      </c>
      <c r="GJ46" s="162"/>
      <c r="GL46" s="162"/>
      <c r="GN46" s="73"/>
      <c r="GO46" s="73"/>
      <c r="GP46" s="73"/>
      <c r="GQ46" s="73"/>
      <c r="GR46" s="73"/>
      <c r="GS46" s="73"/>
      <c r="GT46" s="73"/>
      <c r="GU46" s="73"/>
      <c r="GV46" s="73"/>
      <c r="GW46" s="73"/>
    </row>
    <row r="47" spans="1:205" ht="12" customHeight="1">
      <c r="A47" s="67"/>
      <c r="B47" s="147"/>
      <c r="C47" s="148"/>
      <c r="D47" s="148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151"/>
      <c r="EM47" s="121"/>
      <c r="EN47" s="122"/>
      <c r="EO47" s="122"/>
      <c r="EP47" s="122"/>
      <c r="EQ47" s="122"/>
      <c r="ER47" s="122"/>
      <c r="ES47" s="122"/>
      <c r="ET47" s="122"/>
      <c r="EU47" s="12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143"/>
      <c r="FP47" s="317"/>
      <c r="FQ47" s="317"/>
      <c r="FR47" s="320" t="str">
        <f>GN32</f>
        <v>ICK</v>
      </c>
      <c r="FS47" s="321" t="str">
        <f>GN36</f>
        <v>CERETANO</v>
      </c>
      <c r="FT47" s="317"/>
      <c r="FU47" s="317"/>
      <c r="FV47" s="168"/>
      <c r="FW47" s="295">
        <v>1</v>
      </c>
      <c r="FX47" s="295">
        <v>1</v>
      </c>
      <c r="FY47" s="296" t="str">
        <f>GO34</f>
        <v>OURAL'S</v>
      </c>
      <c r="FZ47" s="297" t="str">
        <f>GO30</f>
        <v>EGARA</v>
      </c>
      <c r="GA47" s="383">
        <v>0</v>
      </c>
      <c r="GB47" s="383">
        <v>3</v>
      </c>
      <c r="GC47" s="168"/>
      <c r="GD47" s="317"/>
      <c r="GE47" s="317"/>
      <c r="GF47" s="318" t="str">
        <f t="shared" si="69"/>
        <v>EMPÚRIES</v>
      </c>
      <c r="GG47" s="319" t="str">
        <f t="shared" si="68"/>
        <v>HURACÀ</v>
      </c>
      <c r="GH47" s="317"/>
      <c r="GI47" s="317"/>
      <c r="GJ47" s="162"/>
      <c r="GL47" s="162"/>
      <c r="GN47" s="73"/>
      <c r="GO47" s="73"/>
      <c r="GP47" s="73"/>
      <c r="GQ47" s="73"/>
      <c r="GR47" s="73"/>
      <c r="GS47" s="73"/>
      <c r="GT47" s="73"/>
      <c r="GU47" s="73"/>
      <c r="GV47" s="73"/>
      <c r="GW47" s="73"/>
    </row>
    <row r="48" spans="2:205" ht="12" customHeight="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151"/>
      <c r="EM48" s="121"/>
      <c r="EN48" s="122"/>
      <c r="EO48" s="122"/>
      <c r="EP48" s="122"/>
      <c r="EQ48" s="122"/>
      <c r="ER48" s="122"/>
      <c r="ES48" s="122"/>
      <c r="ET48" s="122"/>
      <c r="EU48" s="12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143"/>
      <c r="FP48" s="317"/>
      <c r="FQ48" s="317"/>
      <c r="FR48" s="320" t="str">
        <f>GN33</f>
        <v>EMPÚRIES</v>
      </c>
      <c r="FS48" s="321" t="str">
        <f>GN35</f>
        <v>NUCA</v>
      </c>
      <c r="FT48" s="317"/>
      <c r="FU48" s="317"/>
      <c r="FV48" s="168"/>
      <c r="FW48" s="329"/>
      <c r="FX48" s="329"/>
      <c r="FY48" s="333" t="str">
        <f>GO33</f>
        <v>RAPUCO</v>
      </c>
      <c r="FZ48" s="334" t="str">
        <f>GO31</f>
        <v>DREAM TEAM</v>
      </c>
      <c r="GA48" s="329"/>
      <c r="GB48" s="329"/>
      <c r="GC48" s="168"/>
      <c r="GD48" s="317"/>
      <c r="GE48" s="317"/>
      <c r="GF48" s="318" t="str">
        <f t="shared" si="69"/>
        <v>COMTAL</v>
      </c>
      <c r="GG48" s="319" t="str">
        <f>GN36</f>
        <v>CERETANO</v>
      </c>
      <c r="GH48" s="317"/>
      <c r="GI48" s="317"/>
      <c r="GJ48" s="162"/>
      <c r="GL48" s="162"/>
      <c r="GN48" s="73"/>
      <c r="GO48" s="73"/>
      <c r="GP48" s="73"/>
      <c r="GQ48" s="73"/>
      <c r="GR48" s="73"/>
      <c r="GS48" s="73"/>
      <c r="GT48" s="73"/>
      <c r="GU48" s="73"/>
      <c r="GV48" s="73"/>
      <c r="GW48" s="73"/>
    </row>
    <row r="49" spans="2:205" ht="12" customHeight="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151"/>
      <c r="EM49" s="121"/>
      <c r="EN49" s="122"/>
      <c r="EO49" s="122"/>
      <c r="EP49" s="122"/>
      <c r="EQ49" s="122"/>
      <c r="ER49" s="122"/>
      <c r="ES49" s="122"/>
      <c r="ET49" s="122"/>
      <c r="EU49" s="12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143"/>
      <c r="FP49" s="295">
        <v>2</v>
      </c>
      <c r="FQ49" s="295">
        <v>2</v>
      </c>
      <c r="FR49" s="296" t="str">
        <f>GN34</f>
        <v>COMTAL</v>
      </c>
      <c r="FS49" s="297" t="str">
        <f>GN37</f>
        <v>PALLEJÀ</v>
      </c>
      <c r="FT49" s="167">
        <v>1</v>
      </c>
      <c r="FU49" s="167">
        <v>3</v>
      </c>
      <c r="FV49" s="168"/>
      <c r="FW49" s="317"/>
      <c r="FX49" s="317"/>
      <c r="FY49" s="320" t="str">
        <f>GN37</f>
        <v>PALLEJÀ</v>
      </c>
      <c r="FZ49" s="321" t="str">
        <f>GO32</f>
        <v>OTAC'S</v>
      </c>
      <c r="GA49" s="317"/>
      <c r="GB49" s="317"/>
      <c r="GC49" s="168"/>
      <c r="GD49" s="317"/>
      <c r="GE49" s="317"/>
      <c r="GF49" s="318" t="str">
        <f t="shared" si="69"/>
        <v>NUCA</v>
      </c>
      <c r="GG49" s="319" t="str">
        <f>GN37</f>
        <v>PALLEJÀ</v>
      </c>
      <c r="GH49" s="317"/>
      <c r="GI49" s="317"/>
      <c r="GJ49" s="162"/>
      <c r="GL49" s="162"/>
      <c r="GN49" s="73"/>
      <c r="GO49" s="73"/>
      <c r="GP49" s="73"/>
      <c r="GQ49" s="73"/>
      <c r="GR49" s="73"/>
      <c r="GS49" s="73"/>
      <c r="GT49" s="73"/>
      <c r="GU49" s="73"/>
      <c r="GV49" s="73"/>
      <c r="GW49" s="73"/>
    </row>
    <row r="50" spans="2:205" ht="12" customHeight="1" thickBot="1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151"/>
      <c r="EM50" s="121"/>
      <c r="EN50" s="122"/>
      <c r="EO50" s="122"/>
      <c r="EP50" s="122"/>
      <c r="EQ50" s="122"/>
      <c r="ER50" s="122"/>
      <c r="ES50" s="122"/>
      <c r="ET50" s="122"/>
      <c r="EU50" s="12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143"/>
      <c r="FP50" s="170"/>
      <c r="FQ50" s="170"/>
      <c r="FR50" s="171"/>
      <c r="FS50" s="171"/>
      <c r="FT50" s="169"/>
      <c r="FU50" s="169"/>
      <c r="FV50" s="170"/>
      <c r="FW50" s="170"/>
      <c r="FX50" s="170"/>
      <c r="FY50" s="171"/>
      <c r="FZ50" s="171"/>
      <c r="GA50" s="169"/>
      <c r="GB50" s="169"/>
      <c r="GC50" s="169"/>
      <c r="GD50" s="170"/>
      <c r="GE50" s="170"/>
      <c r="GF50" s="171"/>
      <c r="GG50" s="171"/>
      <c r="GH50" s="169"/>
      <c r="GI50" s="169"/>
      <c r="GJ50" s="172"/>
      <c r="GL50" s="173"/>
      <c r="GM50" s="1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</row>
    <row r="51" spans="2:205" ht="12" customHeight="1" thickBot="1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151"/>
      <c r="EM51" s="121"/>
      <c r="EN51" s="122"/>
      <c r="EO51" s="122"/>
      <c r="EP51" s="122"/>
      <c r="EQ51" s="122"/>
      <c r="ER51" s="122"/>
      <c r="ES51" s="122"/>
      <c r="ET51" s="122"/>
      <c r="EU51" s="12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143"/>
      <c r="FP51" s="154" t="s">
        <v>54</v>
      </c>
      <c r="FQ51" s="155" t="s">
        <v>71</v>
      </c>
      <c r="FR51" s="156">
        <f>GF41+7</f>
        <v>43962</v>
      </c>
      <c r="FS51" s="157">
        <f>GG41+7</f>
        <v>44151</v>
      </c>
      <c r="FT51" s="158" t="s">
        <v>54</v>
      </c>
      <c r="FU51" s="159" t="s">
        <v>72</v>
      </c>
      <c r="FV51" s="160"/>
      <c r="FW51" s="282" t="s">
        <v>54</v>
      </c>
      <c r="FX51" s="283" t="s">
        <v>73</v>
      </c>
      <c r="FY51" s="156">
        <f>FR51+7</f>
        <v>43969</v>
      </c>
      <c r="FZ51" s="157">
        <f>FS51+7</f>
        <v>44158</v>
      </c>
      <c r="GA51" s="158" t="s">
        <v>54</v>
      </c>
      <c r="GB51" s="159" t="s">
        <v>74</v>
      </c>
      <c r="GC51" s="161"/>
      <c r="GD51" s="282" t="s">
        <v>54</v>
      </c>
      <c r="GE51" s="283" t="s">
        <v>75</v>
      </c>
      <c r="GF51" s="156">
        <f>FY51+7</f>
        <v>43976</v>
      </c>
      <c r="GG51" s="157">
        <f>FZ51+7</f>
        <v>44165</v>
      </c>
      <c r="GH51" s="158" t="s">
        <v>54</v>
      </c>
      <c r="GI51" s="159" t="s">
        <v>76</v>
      </c>
      <c r="GJ51" s="174"/>
      <c r="GL51" s="174"/>
      <c r="GN51" s="73"/>
      <c r="GO51" s="73"/>
      <c r="GP51" s="73"/>
      <c r="GQ51" s="73"/>
      <c r="GR51" s="73"/>
      <c r="GS51" s="73"/>
      <c r="GT51" s="73"/>
      <c r="GU51" s="73"/>
      <c r="GV51" s="73"/>
      <c r="GW51" s="73"/>
    </row>
    <row r="52" spans="2:205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151"/>
      <c r="EM52" s="121"/>
      <c r="EN52" s="122"/>
      <c r="EO52" s="122"/>
      <c r="EP52" s="122"/>
      <c r="EQ52" s="122"/>
      <c r="ER52" s="122"/>
      <c r="ES52" s="122"/>
      <c r="ET52" s="122"/>
      <c r="EU52" s="12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143"/>
      <c r="FP52" s="322"/>
      <c r="FQ52" s="322"/>
      <c r="FR52" s="318" t="str">
        <f>GN36</f>
        <v>CERETANO</v>
      </c>
      <c r="FS52" s="319" t="str">
        <f>GN35</f>
        <v>NUCA</v>
      </c>
      <c r="FT52" s="322"/>
      <c r="FU52" s="322"/>
      <c r="FV52" s="165"/>
      <c r="FW52" s="332"/>
      <c r="FX52" s="332"/>
      <c r="FY52" s="330" t="str">
        <f>GO30</f>
        <v>EGARA</v>
      </c>
      <c r="FZ52" s="331" t="str">
        <f aca="true" t="shared" si="70" ref="FZ52:FZ58">GO31</f>
        <v>DREAM TEAM</v>
      </c>
      <c r="GA52" s="332"/>
      <c r="GB52" s="332"/>
      <c r="GC52" s="165"/>
      <c r="GD52" s="322"/>
      <c r="GE52" s="322"/>
      <c r="GF52" s="318" t="str">
        <f>GO37</f>
        <v>HURACÀ</v>
      </c>
      <c r="GG52" s="319" t="str">
        <f>GN36</f>
        <v>CERETANO</v>
      </c>
      <c r="GH52" s="322"/>
      <c r="GI52" s="322"/>
      <c r="GJ52" s="162"/>
      <c r="GL52" s="162"/>
      <c r="GN52" s="73"/>
      <c r="GO52" s="73"/>
      <c r="GP52" s="73"/>
      <c r="GQ52" s="73"/>
      <c r="GR52" s="73"/>
      <c r="GS52" s="73"/>
      <c r="GT52" s="73"/>
      <c r="GU52" s="73"/>
      <c r="GV52" s="73"/>
      <c r="GW52" s="73"/>
    </row>
    <row r="53" spans="2:205" ht="12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151"/>
      <c r="EM53" s="121"/>
      <c r="EN53" s="122"/>
      <c r="EO53" s="122"/>
      <c r="EP53" s="122"/>
      <c r="EQ53" s="122"/>
      <c r="ER53" s="122"/>
      <c r="ES53" s="122"/>
      <c r="ET53" s="122"/>
      <c r="EU53" s="12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143"/>
      <c r="FP53" s="295">
        <v>0</v>
      </c>
      <c r="FQ53" s="295">
        <v>0</v>
      </c>
      <c r="FR53" s="296" t="str">
        <f>GO37</f>
        <v>HURACÀ</v>
      </c>
      <c r="FS53" s="297" t="str">
        <f>GN34</f>
        <v>COMTAL</v>
      </c>
      <c r="FT53" s="298">
        <v>2</v>
      </c>
      <c r="FU53" s="298">
        <v>2</v>
      </c>
      <c r="FV53" s="168"/>
      <c r="FW53" s="329"/>
      <c r="FX53" s="329"/>
      <c r="FY53" s="330" t="str">
        <f aca="true" t="shared" si="71" ref="FY53:FY59">GN30</f>
        <v>BRASILIA</v>
      </c>
      <c r="FZ53" s="334" t="str">
        <f t="shared" si="70"/>
        <v>OTAC'S</v>
      </c>
      <c r="GA53" s="329"/>
      <c r="GB53" s="329"/>
      <c r="GC53" s="168"/>
      <c r="GD53" s="317" t="s">
        <v>374</v>
      </c>
      <c r="GE53" s="317" t="s">
        <v>374</v>
      </c>
      <c r="GF53" s="318" t="str">
        <f>GO36</f>
        <v>PEÑAROL</v>
      </c>
      <c r="GG53" s="319" t="str">
        <f>GN35</f>
        <v>NUCA</v>
      </c>
      <c r="GH53" s="317"/>
      <c r="GI53" s="317"/>
      <c r="GJ53" s="162"/>
      <c r="GL53" s="162"/>
      <c r="GN53" s="73"/>
      <c r="GO53" s="73"/>
      <c r="GP53" s="73"/>
      <c r="GQ53" s="73"/>
      <c r="GR53" s="73"/>
      <c r="GS53" s="73"/>
      <c r="GT53" s="73"/>
      <c r="GU53" s="73"/>
      <c r="GV53" s="73"/>
      <c r="GW53" s="73"/>
    </row>
    <row r="54" spans="2:205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151"/>
      <c r="EM54" s="121"/>
      <c r="EN54" s="122"/>
      <c r="EO54" s="122"/>
      <c r="EP54" s="122"/>
      <c r="EQ54" s="122"/>
      <c r="ER54" s="122"/>
      <c r="ES54" s="122"/>
      <c r="ET54" s="122"/>
      <c r="EU54" s="12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143"/>
      <c r="FP54" s="317"/>
      <c r="FQ54" s="317"/>
      <c r="FR54" s="320" t="str">
        <f>GO36</f>
        <v>PEÑAROL</v>
      </c>
      <c r="FS54" s="321" t="str">
        <f>GN33</f>
        <v>EMPÚRIES</v>
      </c>
      <c r="FT54" s="317"/>
      <c r="FU54" s="317"/>
      <c r="FV54" s="168"/>
      <c r="FW54" s="295">
        <v>2</v>
      </c>
      <c r="FX54" s="295">
        <v>3</v>
      </c>
      <c r="FY54" s="293" t="str">
        <f t="shared" si="71"/>
        <v>NÀSTIC</v>
      </c>
      <c r="FZ54" s="297" t="str">
        <f t="shared" si="70"/>
        <v>RAPUCO</v>
      </c>
      <c r="GA54" s="298">
        <v>3</v>
      </c>
      <c r="GB54" s="298">
        <v>3</v>
      </c>
      <c r="GC54" s="168"/>
      <c r="GD54" s="295">
        <v>4</v>
      </c>
      <c r="GE54" s="295">
        <v>1</v>
      </c>
      <c r="GF54" s="293" t="str">
        <f>GO35</f>
        <v>BOTOFUMEIRO</v>
      </c>
      <c r="GG54" s="294" t="str">
        <f>GN34</f>
        <v>COMTAL</v>
      </c>
      <c r="GH54" s="298">
        <v>4</v>
      </c>
      <c r="GI54" s="298">
        <v>1</v>
      </c>
      <c r="GJ54" s="162"/>
      <c r="GL54" s="162"/>
      <c r="GN54" s="73"/>
      <c r="GO54" s="73"/>
      <c r="GP54" s="73"/>
      <c r="GQ54" s="73"/>
      <c r="GR54" s="73"/>
      <c r="GS54" s="73"/>
      <c r="GT54" s="73"/>
      <c r="GU54" s="73"/>
      <c r="GV54" s="73"/>
      <c r="GW54" s="73"/>
    </row>
    <row r="55" spans="2:205" ht="12" customHeight="1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150"/>
      <c r="EM55" s="121"/>
      <c r="EN55" s="122"/>
      <c r="EO55" s="122"/>
      <c r="EP55" s="122"/>
      <c r="EQ55" s="122"/>
      <c r="ER55" s="122"/>
      <c r="ES55" s="122"/>
      <c r="ET55" s="122"/>
      <c r="EU55" s="12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143"/>
      <c r="FP55" s="295">
        <v>1</v>
      </c>
      <c r="FQ55" s="295">
        <v>1</v>
      </c>
      <c r="FR55" s="296" t="str">
        <f>GO35</f>
        <v>BOTOFUMEIRO</v>
      </c>
      <c r="FS55" s="297" t="str">
        <f>GN32</f>
        <v>ICK</v>
      </c>
      <c r="FT55" s="298">
        <v>1</v>
      </c>
      <c r="FU55" s="298">
        <v>1</v>
      </c>
      <c r="FV55" s="168"/>
      <c r="FW55" s="295">
        <v>4</v>
      </c>
      <c r="FX55" s="295">
        <v>0</v>
      </c>
      <c r="FY55" s="293" t="str">
        <f t="shared" si="71"/>
        <v>ICK</v>
      </c>
      <c r="FZ55" s="297" t="str">
        <f t="shared" si="70"/>
        <v>OURAL'S</v>
      </c>
      <c r="GA55" s="298">
        <v>6</v>
      </c>
      <c r="GB55" s="298">
        <v>1</v>
      </c>
      <c r="GC55" s="168"/>
      <c r="GD55" s="317"/>
      <c r="GE55" s="317"/>
      <c r="GF55" s="318" t="str">
        <f>GO34</f>
        <v>OURAL'S</v>
      </c>
      <c r="GG55" s="319" t="str">
        <f>GN33</f>
        <v>EMPÚRIES</v>
      </c>
      <c r="GH55" s="317"/>
      <c r="GI55" s="317"/>
      <c r="GJ55" s="162"/>
      <c r="GL55" s="162"/>
      <c r="GN55" s="73"/>
      <c r="GO55" s="73"/>
      <c r="GP55" s="73"/>
      <c r="GQ55" s="73"/>
      <c r="GR55" s="73"/>
      <c r="GS55" s="73"/>
      <c r="GT55" s="73"/>
      <c r="GU55" s="73"/>
      <c r="GV55" s="73"/>
      <c r="GW55" s="73"/>
    </row>
    <row r="56" spans="2:205" ht="12" customHeight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150"/>
      <c r="EM56" s="121"/>
      <c r="EN56" s="122"/>
      <c r="EO56" s="122"/>
      <c r="EP56" s="122"/>
      <c r="EQ56" s="122"/>
      <c r="ER56" s="122"/>
      <c r="ES56" s="122"/>
      <c r="ET56" s="122"/>
      <c r="EU56" s="12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143"/>
      <c r="FP56" s="295">
        <v>3</v>
      </c>
      <c r="FQ56" s="295">
        <v>3</v>
      </c>
      <c r="FR56" s="296" t="str">
        <f>GO34</f>
        <v>OURAL'S</v>
      </c>
      <c r="FS56" s="297" t="str">
        <f>GN31</f>
        <v>NÀSTIC</v>
      </c>
      <c r="FT56" s="383">
        <v>0</v>
      </c>
      <c r="FU56" s="383">
        <v>3</v>
      </c>
      <c r="FV56" s="168"/>
      <c r="FW56" s="317"/>
      <c r="FX56" s="317"/>
      <c r="FY56" s="318" t="str">
        <f t="shared" si="71"/>
        <v>EMPÚRIES</v>
      </c>
      <c r="FZ56" s="321" t="str">
        <f t="shared" si="70"/>
        <v>BOTOFUMEIRO</v>
      </c>
      <c r="GA56" s="317"/>
      <c r="GB56" s="317"/>
      <c r="GC56" s="168"/>
      <c r="GD56" s="295">
        <v>0</v>
      </c>
      <c r="GE56" s="295">
        <v>1</v>
      </c>
      <c r="GF56" s="293" t="str">
        <f>GO33</f>
        <v>RAPUCO</v>
      </c>
      <c r="GG56" s="294" t="str">
        <f>GN32</f>
        <v>ICK</v>
      </c>
      <c r="GH56" s="298">
        <v>1</v>
      </c>
      <c r="GI56" s="298">
        <v>5</v>
      </c>
      <c r="GJ56" s="162"/>
      <c r="GL56" s="162"/>
      <c r="GN56" s="73"/>
      <c r="GO56" s="73"/>
      <c r="GP56" s="73"/>
      <c r="GQ56" s="73"/>
      <c r="GR56" s="73"/>
      <c r="GS56" s="73"/>
      <c r="GT56" s="73"/>
      <c r="GU56" s="73"/>
      <c r="GV56" s="73"/>
      <c r="GW56" s="73"/>
    </row>
    <row r="57" spans="2:205" ht="12" customHeight="1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150"/>
      <c r="EM57" s="121"/>
      <c r="EN57" s="122"/>
      <c r="EO57" s="122"/>
      <c r="EP57" s="122"/>
      <c r="EQ57" s="122"/>
      <c r="ER57" s="122"/>
      <c r="ES57" s="122"/>
      <c r="ET57" s="122"/>
      <c r="EU57" s="12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143"/>
      <c r="FP57" s="329"/>
      <c r="FQ57" s="329"/>
      <c r="FR57" s="333" t="str">
        <f>GO33</f>
        <v>RAPUCO</v>
      </c>
      <c r="FS57" s="334" t="str">
        <f>GN30</f>
        <v>BRASILIA</v>
      </c>
      <c r="FT57" s="329"/>
      <c r="FU57" s="329"/>
      <c r="FV57" s="168"/>
      <c r="FW57" s="295">
        <v>0</v>
      </c>
      <c r="FX57" s="295">
        <v>1</v>
      </c>
      <c r="FY57" s="296" t="str">
        <f t="shared" si="71"/>
        <v>COMTAL</v>
      </c>
      <c r="FZ57" s="297" t="str">
        <f t="shared" si="70"/>
        <v>PEÑAROL</v>
      </c>
      <c r="GA57" s="298">
        <v>1</v>
      </c>
      <c r="GB57" s="298">
        <v>1</v>
      </c>
      <c r="GC57" s="168"/>
      <c r="GD57" s="317"/>
      <c r="GE57" s="317"/>
      <c r="GF57" s="318" t="str">
        <f>GO32</f>
        <v>OTAC'S</v>
      </c>
      <c r="GG57" s="319" t="str">
        <f>GN31</f>
        <v>NÀSTIC</v>
      </c>
      <c r="GH57" s="317"/>
      <c r="GI57" s="317"/>
      <c r="GJ57" s="162"/>
      <c r="GL57" s="162"/>
      <c r="GN57" s="73"/>
      <c r="GO57" s="73"/>
      <c r="GP57" s="73"/>
      <c r="GQ57" s="73"/>
      <c r="GR57" s="73"/>
      <c r="GS57" s="73"/>
      <c r="GT57" s="73"/>
      <c r="GU57" s="73"/>
      <c r="GV57" s="73"/>
      <c r="GW57" s="73"/>
    </row>
    <row r="58" spans="2:205" ht="12" customHeight="1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150"/>
      <c r="EM58" s="121"/>
      <c r="EN58" s="122"/>
      <c r="EO58" s="122"/>
      <c r="EP58" s="122"/>
      <c r="EQ58" s="122"/>
      <c r="ER58" s="122"/>
      <c r="ES58" s="122"/>
      <c r="ET58" s="122"/>
      <c r="EU58" s="12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143"/>
      <c r="FP58" s="317"/>
      <c r="FQ58" s="317"/>
      <c r="FR58" s="320" t="str">
        <f>GO32</f>
        <v>OTAC'S</v>
      </c>
      <c r="FS58" s="321" t="str">
        <f>GO30</f>
        <v>EGARA</v>
      </c>
      <c r="FT58" s="317"/>
      <c r="FU58" s="317"/>
      <c r="FV58" s="168"/>
      <c r="FW58" s="317" t="s">
        <v>374</v>
      </c>
      <c r="FX58" s="317" t="s">
        <v>374</v>
      </c>
      <c r="FY58" s="320" t="str">
        <f t="shared" si="71"/>
        <v>NUCA</v>
      </c>
      <c r="FZ58" s="321" t="str">
        <f t="shared" si="70"/>
        <v>HURACÀ</v>
      </c>
      <c r="GA58" s="317" t="s">
        <v>374</v>
      </c>
      <c r="GB58" s="317" t="s">
        <v>374</v>
      </c>
      <c r="GC58" s="168"/>
      <c r="GD58" s="329"/>
      <c r="GE58" s="329"/>
      <c r="GF58" s="330" t="str">
        <f>GO31</f>
        <v>DREAM TEAM</v>
      </c>
      <c r="GG58" s="331" t="str">
        <f>GN30</f>
        <v>BRASILIA</v>
      </c>
      <c r="GH58" s="329"/>
      <c r="GI58" s="329"/>
      <c r="GJ58" s="162"/>
      <c r="GL58" s="162"/>
      <c r="GN58" s="73"/>
      <c r="GO58" s="73"/>
      <c r="GP58" s="73"/>
      <c r="GQ58" s="73"/>
      <c r="GR58" s="73"/>
      <c r="GS58" s="73"/>
      <c r="GT58" s="73"/>
      <c r="GU58" s="73"/>
      <c r="GV58" s="73"/>
      <c r="GW58" s="73"/>
    </row>
    <row r="59" spans="2:205" ht="12" customHeight="1">
      <c r="B59" s="74"/>
      <c r="C59" s="74"/>
      <c r="D59" s="74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150"/>
      <c r="EM59" s="121"/>
      <c r="EN59" s="122"/>
      <c r="EO59" s="122"/>
      <c r="EP59" s="122"/>
      <c r="EQ59" s="122"/>
      <c r="ER59" s="122"/>
      <c r="ES59" s="122"/>
      <c r="ET59" s="122"/>
      <c r="EU59" s="12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143"/>
      <c r="FP59" s="329"/>
      <c r="FQ59" s="329"/>
      <c r="FR59" s="333" t="str">
        <f>GN37</f>
        <v>PALLEJÀ</v>
      </c>
      <c r="FS59" s="334" t="str">
        <f>GO31</f>
        <v>DREAM TEAM</v>
      </c>
      <c r="FT59" s="329"/>
      <c r="FU59" s="329"/>
      <c r="FV59" s="168"/>
      <c r="FW59" s="317"/>
      <c r="FX59" s="317"/>
      <c r="FY59" s="320" t="str">
        <f t="shared" si="71"/>
        <v>CERETANO</v>
      </c>
      <c r="FZ59" s="321" t="str">
        <f>GN37</f>
        <v>PALLEJÀ</v>
      </c>
      <c r="GA59" s="317"/>
      <c r="GB59" s="317"/>
      <c r="GC59" s="168"/>
      <c r="GD59" s="381">
        <v>0</v>
      </c>
      <c r="GE59" s="381">
        <v>3</v>
      </c>
      <c r="GF59" s="293" t="str">
        <f>GN37</f>
        <v>PALLEJÀ</v>
      </c>
      <c r="GG59" s="294" t="str">
        <f>GO30</f>
        <v>EGARA</v>
      </c>
      <c r="GH59" s="382">
        <v>0</v>
      </c>
      <c r="GI59" s="382">
        <v>3</v>
      </c>
      <c r="GJ59" s="162"/>
      <c r="GL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</row>
    <row r="60" spans="2:205" ht="12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150"/>
      <c r="EM60" s="121"/>
      <c r="EN60" s="122"/>
      <c r="EO60" s="122"/>
      <c r="EP60" s="122"/>
      <c r="EQ60" s="122"/>
      <c r="ER60" s="122"/>
      <c r="ES60" s="122"/>
      <c r="ET60" s="122"/>
      <c r="EU60" s="12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143"/>
      <c r="FP60" s="170" t="e">
        <f>+FP12+FP13+FP14+FP15+FP16+FP17+FP18+FP19+FP22+FP23+FP24+FP25+FP26+FP27+FP28+FP29+FP32+FP33+FP34+FP35+FP36+FP37+FP38+FP39+FP42+FP43+FP44+FP45+FP46+FP47+FP48+FP49+FP52+FP53+FP54+FP55+FP56+FP57+FP58+FP59</f>
        <v>#VALUE!</v>
      </c>
      <c r="FQ60" s="170" t="e">
        <f>+FQ12+FQ13+FQ14+FQ15+FQ16+FQ17+FQ18+FQ19+FQ22+FQ23+FQ24+FQ25+FQ26+FQ27+FQ28+FQ29+FQ32+FQ33+FQ34+FQ35+FQ36+FQ37+FQ38+FQ39+FQ42+FQ43+FQ44+FQ45+FQ46+FQ47+FQ48+FQ49+FQ52+FQ53+FQ54+FQ55+FQ56+FQ57+FQ58+FQ59</f>
        <v>#VALUE!</v>
      </c>
      <c r="FR60" s="179"/>
      <c r="FS60" s="171"/>
      <c r="FT60" s="170">
        <f>+FT12+FT13+FT14+FT15+FT16+FT17+FT18+FT19+FT22+FT23+FT24+FT25+FT26+FT27+FT28+FT29+FT32+FT33+FT34+FT35+FT36+FT37+FT38+FT39+FT42+FT43+FT44+FT45+FT46+FT47+FT48+FT49+FT52+FT53+FT54+FT55+FT56+FT57+FT58+FT59</f>
        <v>18</v>
      </c>
      <c r="FU60" s="170">
        <f>+FU12+FU13+FU14+FU15+FU16+FU17+FU18+FU19+FU22+FU23+FU24+FU25+FU26+FU27+FU28+FU29+FU32+FU33+FU34+FU35+FU36+FU37+FU38+FU39+FU42+FU43+FU44+FU45+FU46+FU47+FU48+FU49+FU52+FU53+FU54+FU55+FU56+FU57+FU58+FU59</f>
        <v>26</v>
      </c>
      <c r="FV60" s="170"/>
      <c r="FW60" s="170" t="e">
        <f>+FW12+FW13+FW14+FW15+FW16+FW17+FW18+FW19+FW22+FW23+FW24+FW25+FW26+FW27+FW28+FW29+FW32+FW33+FW34+FW35+FW36+FW37+FW38+FW39+FW42+FW43+FW44+FW45+FW46+FW47+FW48+FW49+FW52+FW53+FW54+FW55+FW56+FW57+FW58+FW59</f>
        <v>#VALUE!</v>
      </c>
      <c r="FX60" s="170" t="e">
        <f>+FX12+FX13+FX14+FX15+FX16+FX17+FX18+FX19+FX22+FX23+FX24+FX25+FX26+FX27+FX28+FX29+FX32+FX33+FX34+FX35+FX36+FX37+FX38+FX39+FX42+FX43+FX44+FX45+FX46+FX47+FX48+FX49+FX52+FX53+FX54+FX55+FX56+FX57+FX58+FX59</f>
        <v>#VALUE!</v>
      </c>
      <c r="FY60" s="171"/>
      <c r="FZ60" s="171"/>
      <c r="GA60" s="170" t="e">
        <f>+GA12+GA13+GA14+GA15+GA16+GA17+GA18+GA19+GA22+GA23+GA24+GA25+GA26+GA27+GA28+GA29+GA32+GA33+GA34+GA35+GA36+GA37+GA38+GA39+GA42+GA43+GA44+GA45+GA46+GA47+GA48+GA49+GA52+GA53+GA54+GA55+GA56+GA57+GA58+GA59</f>
        <v>#VALUE!</v>
      </c>
      <c r="GB60" s="170" t="e">
        <f>+GB12+GB13+GB14+GB15+GB16+GB17+GB18+GB19+GB22+GB23+GB24+GB25+GB26+GB27+GB28+GB29+GB32+GB33+GB34+GB35+GB36+GB37+GB38+GB39+GB42+GB43+GB44+GB45+GB46+GB47+GB48+GB49+GB52+GB53+GB54+GB55+GB56+GB57+GB58+GB59</f>
        <v>#VALUE!</v>
      </c>
      <c r="GC60" s="169"/>
      <c r="GD60" s="170" t="e">
        <f>+GD12+GD13+GD14+GD15+GD16+GD17+GD18+GD19+GD22+GD23+GD24+GD25+GD26+GD27+GD28+GD29+GD32+GD33+GD34+GD35+GD36+GD37+GD38+GD39+GD42+GD43+GD44+GD45+GD46+GD47+GD48+GD49+GD52+GD53+GD54+GD55+GD56+GD57+GD58+GD59</f>
        <v>#VALUE!</v>
      </c>
      <c r="GE60" s="170" t="e">
        <f>+GE12+GE13+GE14+GE15+GE16+GE17+GE18+GE19+GE22+GE23+GE24+GE25+GE26+GE27+GE28+GE29+GE32+GE33+GE34+GE35+GE36+GE37+GE38+GE39+GE42+GE43+GE44+GE45+GE46+GE47+GE48+GE49+GE52+GE53+GE54+GE55+GE56+GE57+GE58+GE59</f>
        <v>#VALUE!</v>
      </c>
      <c r="GF60" s="171"/>
      <c r="GG60" s="171"/>
      <c r="GH60" s="170" t="e">
        <f>+GH12+GH13+GH14+GH15+GH16+GH17+GH18+GH19+GH22+GH23+GH24+GH25+GH26+GH27+GH28+GH29+GH32+GH33+GH34+GH35+GH36+GH37+GH38+GH39+GH42+GH43+GH44+GH45+GH46+GH47+GH48+GH49+GH52+GH53+GH54+GH55+GH56+GH57+GH58+GH59</f>
        <v>#VALUE!</v>
      </c>
      <c r="GI60" s="170" t="e">
        <f>+GI12+GI13+GI14+GI15+GI16+GI17+GI18+GI19+GI22+GI23+GI24+GI25+GI26+GI27+GI28+GI29+GI32+GI33+GI34+GI35+GI36+GI37+GI38+GI39+GI42+GI43+GI44+GI45+GI46+GI47+GI48+GI49+GI52+GI53+GI54+GI55+GI56+GI57+GI58+GI59</f>
        <v>#VALUE!</v>
      </c>
      <c r="GJ60" s="162"/>
      <c r="GL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</row>
    <row r="61" spans="2:205" ht="12" customHeight="1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120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143"/>
      <c r="FP61">
        <f>COUNT(FP12:FP59)</f>
        <v>14</v>
      </c>
      <c r="FR61" s="284" t="s">
        <v>323</v>
      </c>
      <c r="FS61" s="285" t="e">
        <f>FP60+FU60+FW60+GB60+GD60+GI60</f>
        <v>#VALUE!</v>
      </c>
      <c r="FT61">
        <f>COUNT(FT12:FT59)</f>
        <v>14</v>
      </c>
      <c r="FW61">
        <f>COUNT(FW12:FW59)</f>
        <v>17</v>
      </c>
      <c r="FX61" s="169"/>
      <c r="FY61" s="169"/>
      <c r="FZ61" s="169"/>
      <c r="GA61">
        <f>COUNT(GA12:GA59)</f>
        <v>17</v>
      </c>
      <c r="GB61" s="170"/>
      <c r="GD61">
        <f>COUNT(GD12:GD59)</f>
        <v>14</v>
      </c>
      <c r="GH61">
        <f>COUNT(GH12:GH59)</f>
        <v>14</v>
      </c>
      <c r="GJ61" s="181"/>
      <c r="GL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</row>
    <row r="62" spans="2:205" ht="12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143"/>
      <c r="FR62" s="284" t="s">
        <v>324</v>
      </c>
      <c r="FS62" s="285" t="e">
        <f>FQ60+FT60+FX60+GA60+GE60+GH60</f>
        <v>#VALUE!</v>
      </c>
      <c r="FT62" s="288" t="s">
        <v>325</v>
      </c>
      <c r="FU62" s="287"/>
      <c r="FV62" s="287"/>
      <c r="FW62" s="287">
        <f>FP61+FT61+FW61+GA61+GD61+GH61</f>
        <v>90</v>
      </c>
      <c r="FX62" s="169"/>
      <c r="FY62" s="169"/>
      <c r="FZ62" s="169"/>
      <c r="GA62" s="170"/>
      <c r="GB62" s="170"/>
      <c r="GJ62" s="183"/>
      <c r="GL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</row>
    <row r="63" spans="2:205" ht="12" customHeight="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85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143"/>
      <c r="FR63" s="186" t="s">
        <v>77</v>
      </c>
      <c r="FS63" s="180"/>
      <c r="FX63" s="169"/>
      <c r="FY63" s="169"/>
      <c r="FZ63" s="169"/>
      <c r="GA63" s="170"/>
      <c r="GB63" s="170"/>
      <c r="GJ63" s="178"/>
      <c r="GL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</row>
    <row r="64" spans="2:205" ht="12" customHeight="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85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143"/>
      <c r="FP64" s="2"/>
      <c r="FQ64" s="2">
        <v>1</v>
      </c>
      <c r="FX64" s="169"/>
      <c r="FY64" s="169"/>
      <c r="FZ64" s="169"/>
      <c r="GA64" s="170"/>
      <c r="GB64" s="170"/>
      <c r="GJ64" s="178"/>
      <c r="GK64" s="178"/>
      <c r="GL64" s="178"/>
      <c r="GN64" s="73"/>
      <c r="GO64" s="73"/>
      <c r="GP64" s="73"/>
      <c r="GQ64" s="73"/>
      <c r="GR64" s="73"/>
      <c r="GS64" s="73"/>
      <c r="GT64" s="73"/>
      <c r="GU64" s="73"/>
      <c r="GV64" s="73"/>
      <c r="GW64" s="73"/>
    </row>
    <row r="65" spans="2:205" ht="12" customHeight="1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143"/>
      <c r="FP65" s="2"/>
      <c r="FQ65" s="2">
        <v>2</v>
      </c>
      <c r="FX65" s="169"/>
      <c r="FY65" s="169"/>
      <c r="FZ65" s="169"/>
      <c r="GA65" s="170"/>
      <c r="GB65" s="170"/>
      <c r="GJ65" s="178"/>
      <c r="GK65" s="178"/>
      <c r="GL65" s="178"/>
      <c r="GN65" s="73"/>
      <c r="GO65" s="73"/>
      <c r="GP65" s="73"/>
      <c r="GQ65" s="73"/>
      <c r="GR65" s="73"/>
      <c r="GS65" s="73"/>
      <c r="GT65" s="73"/>
      <c r="GU65" s="73"/>
      <c r="GV65" s="73"/>
      <c r="GW65" s="73"/>
    </row>
    <row r="66" spans="2:205" ht="12" customHeight="1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143"/>
      <c r="FP66" s="135"/>
      <c r="FQ66" s="2">
        <v>3</v>
      </c>
      <c r="FX66" s="169"/>
      <c r="FY66" s="169"/>
      <c r="FZ66" s="169"/>
      <c r="GA66" s="170"/>
      <c r="GB66" s="170"/>
      <c r="GJ66" s="178"/>
      <c r="GK66" s="178"/>
      <c r="GL66" s="178"/>
      <c r="GN66" s="73"/>
      <c r="GO66" s="73"/>
      <c r="GP66" s="73"/>
      <c r="GQ66" s="73"/>
      <c r="GR66" s="73"/>
      <c r="GS66" s="73"/>
      <c r="GT66" s="73"/>
      <c r="GU66" s="73"/>
      <c r="GV66" s="73"/>
      <c r="GW66" s="73"/>
    </row>
    <row r="67" spans="2:205" ht="12" customHeight="1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149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143"/>
      <c r="FP67" s="178"/>
      <c r="FQ67" s="2">
        <v>4</v>
      </c>
      <c r="FX67" s="169"/>
      <c r="FY67" s="169"/>
      <c r="FZ67" s="169"/>
      <c r="GA67" s="170"/>
      <c r="GB67" s="170"/>
      <c r="GJ67" s="178"/>
      <c r="GK67" s="178"/>
      <c r="GL67" s="178"/>
      <c r="GN67" s="73"/>
      <c r="GO67" s="73"/>
      <c r="GP67" s="73"/>
      <c r="GQ67" s="73"/>
      <c r="GR67" s="73"/>
      <c r="GS67" s="73"/>
      <c r="GT67" s="73"/>
      <c r="GU67" s="73"/>
      <c r="GV67" s="73"/>
      <c r="GW67" s="73"/>
    </row>
    <row r="68" spans="2:205" ht="12" customHeight="1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4"/>
      <c r="EN68" s="75"/>
      <c r="EO68" s="75"/>
      <c r="EP68" s="75"/>
      <c r="EQ68" s="75"/>
      <c r="ER68" s="75"/>
      <c r="ES68" s="75"/>
      <c r="ET68" s="75"/>
      <c r="EU68" s="75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143"/>
      <c r="FP68" s="178"/>
      <c r="FQ68" s="2">
        <v>5</v>
      </c>
      <c r="FX68" s="169"/>
      <c r="FY68" s="169"/>
      <c r="FZ68" s="169"/>
      <c r="GA68" s="170"/>
      <c r="GB68" s="170"/>
      <c r="GJ68" s="178"/>
      <c r="GK68" s="178"/>
      <c r="GL68" s="178"/>
      <c r="GN68" s="73"/>
      <c r="GO68" s="73"/>
      <c r="GP68" s="73"/>
      <c r="GQ68" s="73"/>
      <c r="GR68" s="73"/>
      <c r="GS68" s="73"/>
      <c r="GT68" s="73"/>
      <c r="GU68" s="73"/>
      <c r="GV68" s="73"/>
      <c r="GW68" s="73"/>
    </row>
    <row r="69" spans="2:205" ht="12" customHeight="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4"/>
      <c r="EN69" s="75"/>
      <c r="EO69" s="75"/>
      <c r="EP69" s="75"/>
      <c r="EQ69" s="75"/>
      <c r="ER69" s="75"/>
      <c r="ES69" s="75"/>
      <c r="ET69" s="75"/>
      <c r="EU69" s="75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143"/>
      <c r="FP69" s="178"/>
      <c r="FQ69" s="2">
        <v>6</v>
      </c>
      <c r="FX69" s="169"/>
      <c r="FY69" s="169"/>
      <c r="FZ69" s="169"/>
      <c r="GA69" s="170"/>
      <c r="GB69" s="170"/>
      <c r="GJ69" s="178"/>
      <c r="GK69" s="178"/>
      <c r="GL69" s="178"/>
      <c r="GN69" s="73"/>
      <c r="GO69" s="73"/>
      <c r="GP69" s="73"/>
      <c r="GQ69" s="73"/>
      <c r="GR69" s="73"/>
      <c r="GS69" s="73"/>
      <c r="GT69" s="73"/>
      <c r="GU69" s="73"/>
      <c r="GV69" s="73"/>
      <c r="GW69" s="73"/>
    </row>
    <row r="70" spans="2:205" ht="12" customHeight="1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4"/>
      <c r="EN70" s="75"/>
      <c r="EO70" s="75"/>
      <c r="EP70" s="75"/>
      <c r="EQ70" s="75"/>
      <c r="ER70" s="75"/>
      <c r="ES70" s="75"/>
      <c r="ET70" s="75"/>
      <c r="EU70" s="75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143"/>
      <c r="FP70" s="178"/>
      <c r="FQ70" s="2">
        <v>7</v>
      </c>
      <c r="FT70" s="178"/>
      <c r="FU70" s="178"/>
      <c r="FV70" s="178"/>
      <c r="FW70" s="178"/>
      <c r="FX70" s="187"/>
      <c r="FY70" s="188"/>
      <c r="FZ70" s="188"/>
      <c r="GA70" s="170"/>
      <c r="GB70" s="170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N70" s="73"/>
      <c r="GO70" s="73"/>
      <c r="GP70" s="73"/>
      <c r="GQ70" s="73"/>
      <c r="GR70" s="73"/>
      <c r="GS70" s="73"/>
      <c r="GT70" s="73"/>
      <c r="GU70" s="73"/>
      <c r="GV70" s="73"/>
      <c r="GW70" s="73"/>
    </row>
    <row r="71" spans="2:205" ht="12" customHeight="1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4"/>
      <c r="EN71" s="75"/>
      <c r="EO71" s="75"/>
      <c r="EP71" s="75"/>
      <c r="EQ71" s="75"/>
      <c r="ER71" s="75"/>
      <c r="ES71" s="75"/>
      <c r="ET71" s="75"/>
      <c r="EU71" s="75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143"/>
      <c r="FP71" s="178"/>
      <c r="FQ71" s="2">
        <v>8</v>
      </c>
      <c r="FT71" s="178"/>
      <c r="FU71" s="178"/>
      <c r="FV71" s="178"/>
      <c r="FW71" s="178"/>
      <c r="FX71" s="187"/>
      <c r="FY71" s="188"/>
      <c r="FZ71" s="188"/>
      <c r="GA71" s="170"/>
      <c r="GB71" s="170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N71" s="73"/>
      <c r="GO71" s="73"/>
      <c r="GP71" s="73"/>
      <c r="GQ71" s="73"/>
      <c r="GR71" s="73"/>
      <c r="GS71" s="73"/>
      <c r="GT71" s="73"/>
      <c r="GU71" s="73"/>
      <c r="GV71" s="73"/>
      <c r="GW71" s="73"/>
    </row>
    <row r="72" spans="2:205" ht="12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4"/>
      <c r="EN72" s="75"/>
      <c r="EO72" s="75"/>
      <c r="EP72" s="75"/>
      <c r="EQ72" s="75"/>
      <c r="ER72" s="75"/>
      <c r="ES72" s="75"/>
      <c r="ET72" s="75"/>
      <c r="EU72" s="75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143"/>
      <c r="FP72" s="178"/>
      <c r="FQ72" s="2"/>
      <c r="FT72" s="178"/>
      <c r="FU72" s="178"/>
      <c r="FV72" s="178"/>
      <c r="FW72" s="178"/>
      <c r="FX72" s="187"/>
      <c r="FY72" s="188"/>
      <c r="FZ72" s="188"/>
      <c r="GA72" s="170"/>
      <c r="GB72" s="170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N72" s="73"/>
      <c r="GO72" s="73"/>
      <c r="GP72" s="73"/>
      <c r="GQ72" s="73"/>
      <c r="GR72" s="73"/>
      <c r="GS72" s="73"/>
      <c r="GT72" s="73"/>
      <c r="GU72" s="73"/>
      <c r="GV72" s="73"/>
      <c r="GW72" s="73"/>
    </row>
    <row r="73" spans="2:205" ht="12" customHeight="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4"/>
      <c r="EN73" s="75"/>
      <c r="EO73" s="75"/>
      <c r="EP73" s="75"/>
      <c r="EQ73" s="75"/>
      <c r="ER73" s="75"/>
      <c r="ES73" s="75"/>
      <c r="ET73" s="75"/>
      <c r="EU73" s="75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143"/>
      <c r="FP73" s="73"/>
      <c r="FQ73" s="143"/>
      <c r="FR73" s="73"/>
      <c r="FS73" s="143"/>
      <c r="FT73" s="73"/>
      <c r="FU73" s="143"/>
      <c r="FV73" s="73"/>
      <c r="FW73" s="143"/>
      <c r="FX73" s="73"/>
      <c r="FY73" s="143"/>
      <c r="FZ73" s="73"/>
      <c r="GA73" s="143"/>
      <c r="GB73" s="73"/>
      <c r="GC73" s="143"/>
      <c r="GD73" s="73"/>
      <c r="GE73" s="143"/>
      <c r="GF73" s="73"/>
      <c r="GG73" s="144"/>
      <c r="GH73" s="144"/>
      <c r="GI73" s="144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</row>
    <row r="74" spans="2:205" ht="12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4"/>
      <c r="EN74" s="75"/>
      <c r="EO74" s="75"/>
      <c r="EP74" s="75"/>
      <c r="EQ74" s="75"/>
      <c r="ER74" s="75"/>
      <c r="ES74" s="75"/>
      <c r="ET74" s="75"/>
      <c r="EU74" s="75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143"/>
      <c r="FP74" s="73"/>
      <c r="FQ74" s="143"/>
      <c r="FR74" s="73"/>
      <c r="FS74" s="143"/>
      <c r="FT74" s="73"/>
      <c r="FU74" s="143"/>
      <c r="FV74" s="73"/>
      <c r="FW74" s="143"/>
      <c r="FX74" s="73"/>
      <c r="FY74" s="143"/>
      <c r="FZ74" s="73"/>
      <c r="GA74" s="143"/>
      <c r="GB74" s="73"/>
      <c r="GC74" s="143"/>
      <c r="GD74" s="73"/>
      <c r="GE74" s="143"/>
      <c r="GF74" s="73"/>
      <c r="GG74" s="144"/>
      <c r="GH74" s="144"/>
      <c r="GI74" s="144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</row>
    <row r="75" spans="2:205" ht="12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4"/>
      <c r="EN75" s="75"/>
      <c r="EO75" s="75"/>
      <c r="EP75" s="75"/>
      <c r="EQ75" s="75"/>
      <c r="ER75" s="75"/>
      <c r="ES75" s="75"/>
      <c r="ET75" s="75"/>
      <c r="EU75" s="75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143"/>
      <c r="FP75" s="73"/>
      <c r="FQ75" s="143"/>
      <c r="FR75" s="73"/>
      <c r="FS75" s="143"/>
      <c r="FT75" s="73"/>
      <c r="FU75" s="143"/>
      <c r="FV75" s="73"/>
      <c r="FW75" s="143"/>
      <c r="FX75" s="73"/>
      <c r="FY75" s="143"/>
      <c r="FZ75" s="73"/>
      <c r="GA75" s="143"/>
      <c r="GB75" s="73"/>
      <c r="GC75" s="143"/>
      <c r="GD75" s="73"/>
      <c r="GE75" s="143"/>
      <c r="GF75" s="73"/>
      <c r="GG75" s="144"/>
      <c r="GH75" s="144"/>
      <c r="GI75" s="144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</row>
    <row r="76" spans="2:205" ht="12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4"/>
      <c r="EN76" s="75"/>
      <c r="EO76" s="75"/>
      <c r="EP76" s="75"/>
      <c r="EQ76" s="75"/>
      <c r="ER76" s="75"/>
      <c r="ES76" s="75"/>
      <c r="ET76" s="75"/>
      <c r="EU76" s="75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143"/>
      <c r="FP76" s="144"/>
      <c r="FQ76" s="144"/>
      <c r="FR76" s="144"/>
      <c r="FS76" s="144"/>
      <c r="FT76" s="145"/>
      <c r="FU76" s="145"/>
      <c r="FV76" s="145"/>
      <c r="FW76" s="145"/>
      <c r="FX76" s="145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</row>
    <row r="77" spans="2:205" ht="12" customHeight="1" thickBot="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4"/>
      <c r="EN77" s="75"/>
      <c r="EO77" s="75"/>
      <c r="EP77" s="75"/>
      <c r="EQ77" s="75"/>
      <c r="ER77" s="75"/>
      <c r="ES77" s="75"/>
      <c r="ET77" s="75"/>
      <c r="EU77" s="75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</row>
    <row r="78" spans="2:205" ht="12" customHeight="1" thickBot="1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7"/>
      <c r="AZ78" s="78"/>
      <c r="BA78" s="79"/>
      <c r="BB78" s="80"/>
      <c r="BC78" s="79"/>
      <c r="BD78" s="80"/>
      <c r="BE78" s="79"/>
      <c r="BF78" s="80"/>
      <c r="BG78" s="79"/>
      <c r="BH78" s="80"/>
      <c r="BI78" s="79"/>
      <c r="BJ78" s="80"/>
      <c r="BK78" s="81">
        <f aca="true" t="shared" si="72" ref="BK78:BK83">IF(C78&gt;D78,3,0)+(IF(C78=D78,1,0)*COUNT(C78))</f>
        <v>0</v>
      </c>
      <c r="BL78" s="82"/>
      <c r="BM78" s="82">
        <f aca="true" t="shared" si="73" ref="BM78:BM83">IF(E78&gt;F78,3,0)+(IF(E78=F78,1,0)*COUNT(E78))</f>
        <v>0</v>
      </c>
      <c r="BN78" s="82"/>
      <c r="BO78" s="82">
        <f aca="true" t="shared" si="74" ref="BO78:BO83">IF(G78&gt;H78,3,0)+(IF(G78=H78,1,0)*COUNT(G78))</f>
        <v>0</v>
      </c>
      <c r="BP78" s="82"/>
      <c r="BQ78" s="82">
        <f aca="true" t="shared" si="75" ref="BQ78:BQ83">IF(I78&gt;J78,3,0)+(IF(I78=J78,1,0)*COUNT(I78))</f>
        <v>0</v>
      </c>
      <c r="BR78" s="82"/>
      <c r="BS78" s="82">
        <f aca="true" t="shared" si="76" ref="BS78:BS83">IF(K78&gt;L78,3,0)+(IF(K78=L78,1,0)*COUNT(K78))</f>
        <v>0</v>
      </c>
      <c r="BT78" s="82"/>
      <c r="BU78" s="82">
        <f aca="true" t="shared" si="77" ref="BU78:BU83">IF(M78&gt;N78,3,0)+(IF(M78=N78,1,0)*COUNT(M78))</f>
        <v>0</v>
      </c>
      <c r="BV78" s="82"/>
      <c r="BW78" s="82">
        <f aca="true" t="shared" si="78" ref="BW78:BW83">IF(O78&gt;P78,3,0)+(IF(O78=P78,1,0)*COUNT(O78))</f>
        <v>0</v>
      </c>
      <c r="BX78" s="82"/>
      <c r="BY78" s="82">
        <f aca="true" t="shared" si="79" ref="BY78:BY83">IF(Q78&gt;R78,3,0)+(IF(Q78=R78,1,0)*COUNT(Q78))</f>
        <v>0</v>
      </c>
      <c r="BZ78" s="82"/>
      <c r="CA78" s="82">
        <f aca="true" t="shared" si="80" ref="CA78:CA83">IF(S78&gt;T78,3,0)+(IF(S78=T78,1,0)*COUNT(S78))</f>
        <v>0</v>
      </c>
      <c r="CB78" s="82"/>
      <c r="CC78" s="82">
        <f aca="true" t="shared" si="81" ref="CC78:CC83">IF(U78&gt;V78,3,0)+(IF(U78=V78,1,0)*COUNT(U78))</f>
        <v>0</v>
      </c>
      <c r="CD78" s="82"/>
      <c r="CE78" s="82">
        <f aca="true" t="shared" si="82" ref="CE78:CE83">IF(W78&gt;X78,3,0)+(IF(W78=X78,1,0)*COUNT(W78))</f>
        <v>0</v>
      </c>
      <c r="CF78" s="82"/>
      <c r="CG78" s="82">
        <f aca="true" t="shared" si="83" ref="CG78:CG83">IF(Y78&gt;Z78,3,0)+(IF(Y78=Z78,1,0)*COUNT(Y78))</f>
        <v>0</v>
      </c>
      <c r="CH78" s="82"/>
      <c r="CI78" s="82">
        <f aca="true" t="shared" si="84" ref="CI78:CI83">IF(AA78&gt;AB78,3,0)+(IF(AA78=AB78,1,0)*COUNT(AA78))</f>
        <v>0</v>
      </c>
      <c r="CJ78" s="82"/>
      <c r="CK78" s="82">
        <f aca="true" t="shared" si="85" ref="CK78:CK83">IF(AC78&gt;AD78,3,0)+(IF(AC78=AD78,1,0)*COUNT(AC78))</f>
        <v>0</v>
      </c>
      <c r="CL78" s="82"/>
      <c r="CM78" s="82">
        <f aca="true" t="shared" si="86" ref="CM78:CM83">IF(AE78&gt;AF78,3,0)+(IF(AE78=AF78,1,0)*COUNT(AE78))</f>
        <v>0</v>
      </c>
      <c r="CN78" s="82"/>
      <c r="CO78" s="82">
        <f aca="true" t="shared" si="87" ref="CO78:CO83">IF(AG78&gt;AH78,3,0)+(IF(AG78=AH78,1,0)*COUNT(AG78))</f>
        <v>0</v>
      </c>
      <c r="CP78" s="82"/>
      <c r="CQ78" s="82">
        <f aca="true" t="shared" si="88" ref="CQ78:CQ83">IF(AI78&gt;AJ78,3,0)+(IF(AI78=AJ78,1,0)*COUNT(AI78))</f>
        <v>0</v>
      </c>
      <c r="CR78" s="82"/>
      <c r="CS78" s="82">
        <f aca="true" t="shared" si="89" ref="CS78:CS83">IF(AK78&gt;AL78,3,0)+(IF(AK78=AL78,1,0)*COUNT(AK78))</f>
        <v>0</v>
      </c>
      <c r="CT78" s="82"/>
      <c r="CU78" s="82">
        <f aca="true" t="shared" si="90" ref="CU78:CU83">IF(AY78&gt;AZ78,3,0)+(IF(AY78=AZ78,1,0)*COUNT(AY78))</f>
        <v>0</v>
      </c>
      <c r="CV78" s="82"/>
      <c r="CW78" s="82">
        <f aca="true" t="shared" si="91" ref="CW78:CW83">IF(BA78&gt;BB78,3,0)+(IF(BA78=BB78,1,0)*COUNT(BA78))</f>
        <v>0</v>
      </c>
      <c r="CX78" s="82"/>
      <c r="CY78" s="82">
        <f aca="true" t="shared" si="92" ref="CY78:CY83">IF(BC78&gt;BD78,3,0)+(IF(BC78=BD78,1,0)*COUNT(BC78))</f>
        <v>0</v>
      </c>
      <c r="CZ78" s="82"/>
      <c r="DA78" s="82">
        <f aca="true" t="shared" si="93" ref="DA78:DA83">IF(BE78&gt;BF78,3,0)+(IF(BE78=BF78,1,0)*COUNT(BE78))</f>
        <v>0</v>
      </c>
      <c r="DB78" s="82"/>
      <c r="DC78" s="82">
        <f aca="true" t="shared" si="94" ref="DC78:DC83">IF(BG78&gt;BH78,3,0)+(IF(BG78=BH78,1,0)*COUNT(BG78))</f>
        <v>0</v>
      </c>
      <c r="DD78" s="82"/>
      <c r="DE78" s="82">
        <f aca="true" t="shared" si="95" ref="DE78:DE83">IF(BI78&gt;BJ78,3,0)+(IF(BI78=BJ78,1,0)*COUNT(BI78))</f>
        <v>0</v>
      </c>
      <c r="DF78" s="83"/>
      <c r="DG78" s="83"/>
      <c r="DH78" s="84"/>
      <c r="DI78" s="85"/>
      <c r="DJ78" s="86">
        <f aca="true" t="shared" si="96" ref="DJ78:DJ83">COUNT(C78:BJ78)/2</f>
        <v>0</v>
      </c>
      <c r="DK78" s="87">
        <f aca="true" t="shared" si="97" ref="DK78:DK83">COUNTIF(BK78:DE78,3)</f>
        <v>0</v>
      </c>
      <c r="DL78" s="87">
        <f aca="true" t="shared" si="98" ref="DL78:DL83">COUNTIF(BK78:DE78,1)</f>
        <v>0</v>
      </c>
      <c r="DM78" s="87">
        <f aca="true" t="shared" si="99" ref="DM78:DM83">DJ78-DK78-DL78</f>
        <v>0</v>
      </c>
      <c r="DN78" s="87">
        <f aca="true" t="shared" si="100" ref="DN78:DO83">C78+E78+G78+I78+K78+M78+O78+Q78+S78+U78+W78+Y78+AA78+AC78+AE78+AG78+AI78+AK78+AY78+BA78+BE78+BG78+BI78</f>
        <v>0</v>
      </c>
      <c r="DO78" s="88">
        <f t="shared" si="100"/>
        <v>0</v>
      </c>
      <c r="DP78" s="89"/>
      <c r="DQ78" s="86">
        <f>AY8</f>
        <v>0</v>
      </c>
      <c r="DR78" s="87">
        <f>AY7</f>
        <v>0</v>
      </c>
      <c r="DS78" s="87">
        <f>AY6</f>
        <v>0</v>
      </c>
      <c r="DT78" s="87">
        <f>AY5</f>
        <v>0</v>
      </c>
      <c r="DU78" s="87">
        <f>AY4</f>
        <v>0</v>
      </c>
      <c r="DV78" s="88">
        <f>AY3</f>
        <v>0</v>
      </c>
      <c r="DW78" s="89"/>
      <c r="DX78" s="89"/>
      <c r="DY78" s="90">
        <f aca="true" t="shared" si="101" ref="DY78:ED83">DJ78+DQ78</f>
        <v>0</v>
      </c>
      <c r="DZ78" s="91">
        <f t="shared" si="101"/>
        <v>0</v>
      </c>
      <c r="EA78" s="91">
        <f t="shared" si="101"/>
        <v>0</v>
      </c>
      <c r="EB78" s="91">
        <f t="shared" si="101"/>
        <v>0</v>
      </c>
      <c r="EC78" s="91">
        <f t="shared" si="101"/>
        <v>0</v>
      </c>
      <c r="ED78" s="91">
        <f t="shared" si="101"/>
        <v>0</v>
      </c>
      <c r="EE78" s="92"/>
      <c r="EF78" s="92"/>
      <c r="EG78" s="93">
        <f aca="true" t="shared" si="102" ref="EG78:EG83">DZ78*3+EA78</f>
        <v>0</v>
      </c>
      <c r="EH78" s="94"/>
      <c r="EI78" s="94"/>
      <c r="EJ78" s="73"/>
      <c r="EK78" s="73"/>
      <c r="EL78" s="73"/>
      <c r="EM78" s="74"/>
      <c r="EN78" s="75"/>
      <c r="EO78" s="75"/>
      <c r="EP78" s="75"/>
      <c r="EQ78" s="75"/>
      <c r="ER78" s="75"/>
      <c r="ES78" s="75"/>
      <c r="ET78" s="75"/>
      <c r="EU78" s="75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</row>
    <row r="79" spans="2:205" ht="12" customHeight="1" thickBot="1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95"/>
      <c r="AZ79" s="96"/>
      <c r="BA79" s="97"/>
      <c r="BB79" s="78"/>
      <c r="BC79" s="98"/>
      <c r="BD79" s="96"/>
      <c r="BE79" s="79"/>
      <c r="BF79" s="80"/>
      <c r="BG79" s="98"/>
      <c r="BH79" s="96"/>
      <c r="BI79" s="98"/>
      <c r="BJ79" s="96"/>
      <c r="BK79" s="81">
        <f t="shared" si="72"/>
        <v>0</v>
      </c>
      <c r="BL79" s="82"/>
      <c r="BM79" s="82">
        <f t="shared" si="73"/>
        <v>0</v>
      </c>
      <c r="BN79" s="82"/>
      <c r="BO79" s="82">
        <f t="shared" si="74"/>
        <v>0</v>
      </c>
      <c r="BP79" s="82"/>
      <c r="BQ79" s="82">
        <f t="shared" si="75"/>
        <v>0</v>
      </c>
      <c r="BR79" s="82"/>
      <c r="BS79" s="82">
        <f t="shared" si="76"/>
        <v>0</v>
      </c>
      <c r="BT79" s="82"/>
      <c r="BU79" s="82">
        <f t="shared" si="77"/>
        <v>0</v>
      </c>
      <c r="BV79" s="82"/>
      <c r="BW79" s="82">
        <f t="shared" si="78"/>
        <v>0</v>
      </c>
      <c r="BX79" s="82"/>
      <c r="BY79" s="82">
        <f t="shared" si="79"/>
        <v>0</v>
      </c>
      <c r="BZ79" s="82"/>
      <c r="CA79" s="82">
        <f t="shared" si="80"/>
        <v>0</v>
      </c>
      <c r="CB79" s="82"/>
      <c r="CC79" s="82">
        <f t="shared" si="81"/>
        <v>0</v>
      </c>
      <c r="CD79" s="82"/>
      <c r="CE79" s="82">
        <f t="shared" si="82"/>
        <v>0</v>
      </c>
      <c r="CF79" s="82"/>
      <c r="CG79" s="82">
        <f t="shared" si="83"/>
        <v>0</v>
      </c>
      <c r="CH79" s="82"/>
      <c r="CI79" s="82">
        <f t="shared" si="84"/>
        <v>0</v>
      </c>
      <c r="CJ79" s="82"/>
      <c r="CK79" s="82">
        <f t="shared" si="85"/>
        <v>0</v>
      </c>
      <c r="CL79" s="82"/>
      <c r="CM79" s="82">
        <f t="shared" si="86"/>
        <v>0</v>
      </c>
      <c r="CN79" s="82"/>
      <c r="CO79" s="82">
        <f t="shared" si="87"/>
        <v>0</v>
      </c>
      <c r="CP79" s="82"/>
      <c r="CQ79" s="82">
        <f t="shared" si="88"/>
        <v>0</v>
      </c>
      <c r="CR79" s="82"/>
      <c r="CS79" s="82">
        <f t="shared" si="89"/>
        <v>0</v>
      </c>
      <c r="CT79" s="82"/>
      <c r="CU79" s="82">
        <f t="shared" si="90"/>
        <v>0</v>
      </c>
      <c r="CV79" s="82"/>
      <c r="CW79" s="82">
        <f t="shared" si="91"/>
        <v>0</v>
      </c>
      <c r="CX79" s="82"/>
      <c r="CY79" s="82">
        <f t="shared" si="92"/>
        <v>0</v>
      </c>
      <c r="CZ79" s="82"/>
      <c r="DA79" s="82">
        <f t="shared" si="93"/>
        <v>0</v>
      </c>
      <c r="DB79" s="82"/>
      <c r="DC79" s="82">
        <f t="shared" si="94"/>
        <v>0</v>
      </c>
      <c r="DD79" s="82"/>
      <c r="DE79" s="82">
        <f t="shared" si="95"/>
        <v>0</v>
      </c>
      <c r="DF79" s="83"/>
      <c r="DG79" s="83"/>
      <c r="DH79" s="84"/>
      <c r="DI79" s="85"/>
      <c r="DJ79" s="99">
        <f t="shared" si="96"/>
        <v>0</v>
      </c>
      <c r="DK79" s="82">
        <f t="shared" si="97"/>
        <v>0</v>
      </c>
      <c r="DL79" s="82">
        <f t="shared" si="98"/>
        <v>0</v>
      </c>
      <c r="DM79" s="82">
        <f t="shared" si="99"/>
        <v>0</v>
      </c>
      <c r="DN79" s="82">
        <f t="shared" si="100"/>
        <v>0</v>
      </c>
      <c r="DO79" s="100">
        <f t="shared" si="100"/>
        <v>0</v>
      </c>
      <c r="DP79" s="85"/>
      <c r="DQ79" s="99">
        <f>BA8</f>
        <v>0</v>
      </c>
      <c r="DR79" s="82">
        <f>BA7</f>
        <v>0</v>
      </c>
      <c r="DS79" s="82">
        <f>BA6</f>
        <v>0</v>
      </c>
      <c r="DT79" s="82">
        <f>BA5</f>
        <v>0</v>
      </c>
      <c r="DU79" s="82">
        <f>BA4</f>
        <v>0</v>
      </c>
      <c r="DV79" s="100">
        <f>BA3</f>
        <v>0</v>
      </c>
      <c r="DW79" s="85"/>
      <c r="DX79" s="85"/>
      <c r="DY79" s="101">
        <f t="shared" si="101"/>
        <v>0</v>
      </c>
      <c r="DZ79" s="102">
        <f t="shared" si="101"/>
        <v>0</v>
      </c>
      <c r="EA79" s="102">
        <f t="shared" si="101"/>
        <v>0</v>
      </c>
      <c r="EB79" s="102">
        <f t="shared" si="101"/>
        <v>0</v>
      </c>
      <c r="EC79" s="102">
        <f t="shared" si="101"/>
        <v>0</v>
      </c>
      <c r="ED79" s="102">
        <f t="shared" si="101"/>
        <v>0</v>
      </c>
      <c r="EE79" s="92"/>
      <c r="EF79" s="92"/>
      <c r="EG79" s="93">
        <f t="shared" si="102"/>
        <v>0</v>
      </c>
      <c r="EH79" s="94"/>
      <c r="EI79" s="94"/>
      <c r="EJ79" s="73"/>
      <c r="EK79" s="73"/>
      <c r="EL79" s="73"/>
      <c r="EM79" s="74"/>
      <c r="EN79" s="75"/>
      <c r="EO79" s="75"/>
      <c r="EP79" s="75"/>
      <c r="EQ79" s="75"/>
      <c r="ER79" s="75"/>
      <c r="ES79" s="75"/>
      <c r="ET79" s="75"/>
      <c r="EU79" s="75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</row>
    <row r="80" spans="2:205" ht="12" customHeight="1" thickBot="1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103"/>
      <c r="AZ80" s="80"/>
      <c r="BA80" s="79"/>
      <c r="BB80" s="80"/>
      <c r="BC80" s="97"/>
      <c r="BD80" s="78"/>
      <c r="BE80" s="79"/>
      <c r="BF80" s="80"/>
      <c r="BG80" s="79"/>
      <c r="BH80" s="80"/>
      <c r="BI80" s="79"/>
      <c r="BJ80" s="80"/>
      <c r="BK80" s="81">
        <f t="shared" si="72"/>
        <v>0</v>
      </c>
      <c r="BL80" s="82"/>
      <c r="BM80" s="82">
        <f t="shared" si="73"/>
        <v>0</v>
      </c>
      <c r="BN80" s="82"/>
      <c r="BO80" s="82">
        <f t="shared" si="74"/>
        <v>0</v>
      </c>
      <c r="BP80" s="82"/>
      <c r="BQ80" s="82">
        <f t="shared" si="75"/>
        <v>0</v>
      </c>
      <c r="BR80" s="82"/>
      <c r="BS80" s="82">
        <f t="shared" si="76"/>
        <v>0</v>
      </c>
      <c r="BT80" s="82"/>
      <c r="BU80" s="82">
        <f t="shared" si="77"/>
        <v>0</v>
      </c>
      <c r="BV80" s="82"/>
      <c r="BW80" s="82">
        <f t="shared" si="78"/>
        <v>0</v>
      </c>
      <c r="BX80" s="82"/>
      <c r="BY80" s="82">
        <f t="shared" si="79"/>
        <v>0</v>
      </c>
      <c r="BZ80" s="82"/>
      <c r="CA80" s="82">
        <f t="shared" si="80"/>
        <v>0</v>
      </c>
      <c r="CB80" s="82"/>
      <c r="CC80" s="82">
        <f t="shared" si="81"/>
        <v>0</v>
      </c>
      <c r="CD80" s="82"/>
      <c r="CE80" s="82">
        <f t="shared" si="82"/>
        <v>0</v>
      </c>
      <c r="CF80" s="82"/>
      <c r="CG80" s="82">
        <f t="shared" si="83"/>
        <v>0</v>
      </c>
      <c r="CH80" s="82"/>
      <c r="CI80" s="82">
        <f t="shared" si="84"/>
        <v>0</v>
      </c>
      <c r="CJ80" s="82"/>
      <c r="CK80" s="82">
        <f t="shared" si="85"/>
        <v>0</v>
      </c>
      <c r="CL80" s="82"/>
      <c r="CM80" s="82">
        <f t="shared" si="86"/>
        <v>0</v>
      </c>
      <c r="CN80" s="82"/>
      <c r="CO80" s="82">
        <f t="shared" si="87"/>
        <v>0</v>
      </c>
      <c r="CP80" s="82"/>
      <c r="CQ80" s="82">
        <f t="shared" si="88"/>
        <v>0</v>
      </c>
      <c r="CR80" s="82"/>
      <c r="CS80" s="82">
        <f t="shared" si="89"/>
        <v>0</v>
      </c>
      <c r="CT80" s="82"/>
      <c r="CU80" s="82">
        <f t="shared" si="90"/>
        <v>0</v>
      </c>
      <c r="CV80" s="82"/>
      <c r="CW80" s="82">
        <f t="shared" si="91"/>
        <v>0</v>
      </c>
      <c r="CX80" s="82"/>
      <c r="CY80" s="82">
        <f t="shared" si="92"/>
        <v>0</v>
      </c>
      <c r="CZ80" s="82"/>
      <c r="DA80" s="82">
        <f t="shared" si="93"/>
        <v>0</v>
      </c>
      <c r="DB80" s="82"/>
      <c r="DC80" s="82">
        <f t="shared" si="94"/>
        <v>0</v>
      </c>
      <c r="DD80" s="82"/>
      <c r="DE80" s="82">
        <f t="shared" si="95"/>
        <v>0</v>
      </c>
      <c r="DF80" s="83"/>
      <c r="DG80" s="83"/>
      <c r="DH80" s="84"/>
      <c r="DI80" s="85"/>
      <c r="DJ80" s="99">
        <f t="shared" si="96"/>
        <v>0</v>
      </c>
      <c r="DK80" s="82">
        <f t="shared" si="97"/>
        <v>0</v>
      </c>
      <c r="DL80" s="82">
        <f t="shared" si="98"/>
        <v>0</v>
      </c>
      <c r="DM80" s="82">
        <f t="shared" si="99"/>
        <v>0</v>
      </c>
      <c r="DN80" s="82">
        <f t="shared" si="100"/>
        <v>0</v>
      </c>
      <c r="DO80" s="100">
        <f t="shared" si="100"/>
        <v>0</v>
      </c>
      <c r="DP80" s="85"/>
      <c r="DQ80" s="99">
        <f>BC8</f>
        <v>0</v>
      </c>
      <c r="DR80" s="82">
        <f>BC7</f>
        <v>0</v>
      </c>
      <c r="DS80" s="82">
        <f>BC6</f>
        <v>0</v>
      </c>
      <c r="DT80" s="82">
        <f>BC5</f>
        <v>0</v>
      </c>
      <c r="DU80" s="82">
        <f>BC4</f>
        <v>0</v>
      </c>
      <c r="DV80" s="100">
        <f>BC3</f>
        <v>0</v>
      </c>
      <c r="DW80" s="85"/>
      <c r="DX80" s="85"/>
      <c r="DY80" s="101">
        <f t="shared" si="101"/>
        <v>0</v>
      </c>
      <c r="DZ80" s="102">
        <f t="shared" si="101"/>
        <v>0</v>
      </c>
      <c r="EA80" s="102">
        <f t="shared" si="101"/>
        <v>0</v>
      </c>
      <c r="EB80" s="102">
        <f t="shared" si="101"/>
        <v>0</v>
      </c>
      <c r="EC80" s="102">
        <f t="shared" si="101"/>
        <v>0</v>
      </c>
      <c r="ED80" s="102">
        <f t="shared" si="101"/>
        <v>0</v>
      </c>
      <c r="EE80" s="92"/>
      <c r="EF80" s="92"/>
      <c r="EG80" s="93">
        <f t="shared" si="102"/>
        <v>0</v>
      </c>
      <c r="EH80" s="94"/>
      <c r="EI80" s="94"/>
      <c r="EJ80" s="73"/>
      <c r="EK80" s="73"/>
      <c r="EL80" s="73"/>
      <c r="EM80" s="74"/>
      <c r="EN80" s="75"/>
      <c r="EO80" s="75"/>
      <c r="EP80" s="75"/>
      <c r="EQ80" s="75"/>
      <c r="ER80" s="75"/>
      <c r="ES80" s="75"/>
      <c r="ET80" s="75"/>
      <c r="EU80" s="75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</row>
    <row r="81" spans="2:205" ht="12" customHeight="1" thickBot="1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95"/>
      <c r="AZ81" s="96"/>
      <c r="BA81" s="98"/>
      <c r="BB81" s="96"/>
      <c r="BC81" s="98"/>
      <c r="BD81" s="96"/>
      <c r="BE81" s="97"/>
      <c r="BF81" s="78"/>
      <c r="BG81" s="98"/>
      <c r="BH81" s="96"/>
      <c r="BI81" s="98"/>
      <c r="BJ81" s="96"/>
      <c r="BK81" s="81">
        <f t="shared" si="72"/>
        <v>0</v>
      </c>
      <c r="BL81" s="82"/>
      <c r="BM81" s="82">
        <f t="shared" si="73"/>
        <v>0</v>
      </c>
      <c r="BN81" s="82"/>
      <c r="BO81" s="82">
        <f t="shared" si="74"/>
        <v>0</v>
      </c>
      <c r="BP81" s="82"/>
      <c r="BQ81" s="82">
        <f t="shared" si="75"/>
        <v>0</v>
      </c>
      <c r="BR81" s="82"/>
      <c r="BS81" s="82">
        <f t="shared" si="76"/>
        <v>0</v>
      </c>
      <c r="BT81" s="82"/>
      <c r="BU81" s="82">
        <f t="shared" si="77"/>
        <v>0</v>
      </c>
      <c r="BV81" s="82"/>
      <c r="BW81" s="82">
        <f t="shared" si="78"/>
        <v>0</v>
      </c>
      <c r="BX81" s="82"/>
      <c r="BY81" s="82">
        <f t="shared" si="79"/>
        <v>0</v>
      </c>
      <c r="BZ81" s="82"/>
      <c r="CA81" s="82">
        <f t="shared" si="80"/>
        <v>0</v>
      </c>
      <c r="CB81" s="82"/>
      <c r="CC81" s="82">
        <f t="shared" si="81"/>
        <v>0</v>
      </c>
      <c r="CD81" s="82"/>
      <c r="CE81" s="82">
        <f t="shared" si="82"/>
        <v>0</v>
      </c>
      <c r="CF81" s="82"/>
      <c r="CG81" s="82">
        <f t="shared" si="83"/>
        <v>0</v>
      </c>
      <c r="CH81" s="82"/>
      <c r="CI81" s="82">
        <f t="shared" si="84"/>
        <v>0</v>
      </c>
      <c r="CJ81" s="82"/>
      <c r="CK81" s="82">
        <f t="shared" si="85"/>
        <v>0</v>
      </c>
      <c r="CL81" s="82"/>
      <c r="CM81" s="82">
        <f t="shared" si="86"/>
        <v>0</v>
      </c>
      <c r="CN81" s="82"/>
      <c r="CO81" s="82">
        <f t="shared" si="87"/>
        <v>0</v>
      </c>
      <c r="CP81" s="82"/>
      <c r="CQ81" s="82">
        <f t="shared" si="88"/>
        <v>0</v>
      </c>
      <c r="CR81" s="82"/>
      <c r="CS81" s="82">
        <f t="shared" si="89"/>
        <v>0</v>
      </c>
      <c r="CT81" s="82"/>
      <c r="CU81" s="82">
        <f t="shared" si="90"/>
        <v>0</v>
      </c>
      <c r="CV81" s="82"/>
      <c r="CW81" s="82">
        <f t="shared" si="91"/>
        <v>0</v>
      </c>
      <c r="CX81" s="82"/>
      <c r="CY81" s="82">
        <f t="shared" si="92"/>
        <v>0</v>
      </c>
      <c r="CZ81" s="82"/>
      <c r="DA81" s="82">
        <f t="shared" si="93"/>
        <v>0</v>
      </c>
      <c r="DB81" s="82"/>
      <c r="DC81" s="82">
        <f t="shared" si="94"/>
        <v>0</v>
      </c>
      <c r="DD81" s="82"/>
      <c r="DE81" s="82">
        <f t="shared" si="95"/>
        <v>0</v>
      </c>
      <c r="DF81" s="83"/>
      <c r="DG81" s="83"/>
      <c r="DH81" s="84"/>
      <c r="DI81" s="85"/>
      <c r="DJ81" s="99">
        <f t="shared" si="96"/>
        <v>0</v>
      </c>
      <c r="DK81" s="82">
        <f t="shared" si="97"/>
        <v>0</v>
      </c>
      <c r="DL81" s="82">
        <f t="shared" si="98"/>
        <v>0</v>
      </c>
      <c r="DM81" s="82">
        <f t="shared" si="99"/>
        <v>0</v>
      </c>
      <c r="DN81" s="82">
        <f t="shared" si="100"/>
        <v>0</v>
      </c>
      <c r="DO81" s="100">
        <f t="shared" si="100"/>
        <v>0</v>
      </c>
      <c r="DP81" s="85"/>
      <c r="DQ81" s="99">
        <f>BE8</f>
        <v>0</v>
      </c>
      <c r="DR81" s="82">
        <f>BE7</f>
        <v>0</v>
      </c>
      <c r="DS81" s="82">
        <f>BE6</f>
        <v>0</v>
      </c>
      <c r="DT81" s="82">
        <f>BE5</f>
        <v>0</v>
      </c>
      <c r="DU81" s="82">
        <f>BE4</f>
        <v>0</v>
      </c>
      <c r="DV81" s="100">
        <f>BE3</f>
        <v>0</v>
      </c>
      <c r="DW81" s="85"/>
      <c r="DX81" s="85"/>
      <c r="DY81" s="101">
        <f t="shared" si="101"/>
        <v>0</v>
      </c>
      <c r="DZ81" s="102">
        <f t="shared" si="101"/>
        <v>0</v>
      </c>
      <c r="EA81" s="102">
        <f t="shared" si="101"/>
        <v>0</v>
      </c>
      <c r="EB81" s="102">
        <f t="shared" si="101"/>
        <v>0</v>
      </c>
      <c r="EC81" s="102">
        <f t="shared" si="101"/>
        <v>0</v>
      </c>
      <c r="ED81" s="102">
        <f t="shared" si="101"/>
        <v>0</v>
      </c>
      <c r="EE81" s="92"/>
      <c r="EF81" s="92"/>
      <c r="EG81" s="93">
        <f t="shared" si="102"/>
        <v>0</v>
      </c>
      <c r="EH81" s="94"/>
      <c r="EI81" s="94"/>
      <c r="EJ81" s="73"/>
      <c r="EK81" s="73"/>
      <c r="EL81" s="73"/>
      <c r="EM81" s="74"/>
      <c r="EN81" s="75"/>
      <c r="EO81" s="75"/>
      <c r="EP81" s="75"/>
      <c r="EQ81" s="75"/>
      <c r="ER81" s="75"/>
      <c r="ES81" s="75"/>
      <c r="ET81" s="75"/>
      <c r="EU81" s="75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</row>
    <row r="82" spans="2:205" ht="12" customHeight="1" thickBot="1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103"/>
      <c r="AZ82" s="80"/>
      <c r="BA82" s="79"/>
      <c r="BB82" s="80"/>
      <c r="BC82" s="79"/>
      <c r="BD82" s="80"/>
      <c r="BE82" s="79"/>
      <c r="BF82" s="80"/>
      <c r="BG82" s="104"/>
      <c r="BH82" s="105"/>
      <c r="BI82" s="106"/>
      <c r="BJ82" s="80"/>
      <c r="BK82" s="81">
        <f t="shared" si="72"/>
        <v>0</v>
      </c>
      <c r="BL82" s="82"/>
      <c r="BM82" s="82">
        <f t="shared" si="73"/>
        <v>0</v>
      </c>
      <c r="BN82" s="82"/>
      <c r="BO82" s="82">
        <f t="shared" si="74"/>
        <v>0</v>
      </c>
      <c r="BP82" s="82"/>
      <c r="BQ82" s="82">
        <f t="shared" si="75"/>
        <v>0</v>
      </c>
      <c r="BR82" s="82"/>
      <c r="BS82" s="82">
        <f t="shared" si="76"/>
        <v>0</v>
      </c>
      <c r="BT82" s="82"/>
      <c r="BU82" s="82">
        <f t="shared" si="77"/>
        <v>0</v>
      </c>
      <c r="BV82" s="82"/>
      <c r="BW82" s="82">
        <f t="shared" si="78"/>
        <v>0</v>
      </c>
      <c r="BX82" s="82"/>
      <c r="BY82" s="82">
        <f t="shared" si="79"/>
        <v>0</v>
      </c>
      <c r="BZ82" s="82"/>
      <c r="CA82" s="82">
        <f t="shared" si="80"/>
        <v>0</v>
      </c>
      <c r="CB82" s="82"/>
      <c r="CC82" s="82">
        <f t="shared" si="81"/>
        <v>0</v>
      </c>
      <c r="CD82" s="82"/>
      <c r="CE82" s="82">
        <f t="shared" si="82"/>
        <v>0</v>
      </c>
      <c r="CF82" s="82"/>
      <c r="CG82" s="82">
        <f t="shared" si="83"/>
        <v>0</v>
      </c>
      <c r="CH82" s="82"/>
      <c r="CI82" s="82">
        <f t="shared" si="84"/>
        <v>0</v>
      </c>
      <c r="CJ82" s="82"/>
      <c r="CK82" s="82">
        <f t="shared" si="85"/>
        <v>0</v>
      </c>
      <c r="CL82" s="82"/>
      <c r="CM82" s="82">
        <f t="shared" si="86"/>
        <v>0</v>
      </c>
      <c r="CN82" s="82"/>
      <c r="CO82" s="82">
        <f t="shared" si="87"/>
        <v>0</v>
      </c>
      <c r="CP82" s="82"/>
      <c r="CQ82" s="82">
        <f t="shared" si="88"/>
        <v>0</v>
      </c>
      <c r="CR82" s="82"/>
      <c r="CS82" s="82">
        <f t="shared" si="89"/>
        <v>0</v>
      </c>
      <c r="CT82" s="82"/>
      <c r="CU82" s="82">
        <f t="shared" si="90"/>
        <v>0</v>
      </c>
      <c r="CV82" s="82"/>
      <c r="CW82" s="82">
        <f t="shared" si="91"/>
        <v>0</v>
      </c>
      <c r="CX82" s="82"/>
      <c r="CY82" s="82">
        <f t="shared" si="92"/>
        <v>0</v>
      </c>
      <c r="CZ82" s="82"/>
      <c r="DA82" s="82">
        <f t="shared" si="93"/>
        <v>0</v>
      </c>
      <c r="DB82" s="82"/>
      <c r="DC82" s="82">
        <f t="shared" si="94"/>
        <v>0</v>
      </c>
      <c r="DD82" s="82"/>
      <c r="DE82" s="82">
        <f t="shared" si="95"/>
        <v>0</v>
      </c>
      <c r="DF82" s="83"/>
      <c r="DG82" s="83"/>
      <c r="DH82" s="84"/>
      <c r="DI82" s="85"/>
      <c r="DJ82" s="99">
        <f t="shared" si="96"/>
        <v>0</v>
      </c>
      <c r="DK82" s="82">
        <f t="shared" si="97"/>
        <v>0</v>
      </c>
      <c r="DL82" s="82">
        <f t="shared" si="98"/>
        <v>0</v>
      </c>
      <c r="DM82" s="82">
        <f t="shared" si="99"/>
        <v>0</v>
      </c>
      <c r="DN82" s="82">
        <f t="shared" si="100"/>
        <v>0</v>
      </c>
      <c r="DO82" s="100">
        <f t="shared" si="100"/>
        <v>0</v>
      </c>
      <c r="DP82" s="85"/>
      <c r="DQ82" s="99">
        <f>BG8</f>
        <v>0</v>
      </c>
      <c r="DR82" s="82">
        <f>BG7</f>
        <v>0</v>
      </c>
      <c r="DS82" s="82">
        <f>BG6</f>
        <v>0</v>
      </c>
      <c r="DT82" s="82">
        <f>BG5</f>
        <v>0</v>
      </c>
      <c r="DU82" s="82">
        <f>BG4</f>
        <v>0</v>
      </c>
      <c r="DV82" s="100">
        <f>BG3</f>
        <v>0</v>
      </c>
      <c r="DW82" s="85"/>
      <c r="DX82" s="85"/>
      <c r="DY82" s="101">
        <f t="shared" si="101"/>
        <v>0</v>
      </c>
      <c r="DZ82" s="102">
        <f t="shared" si="101"/>
        <v>0</v>
      </c>
      <c r="EA82" s="102">
        <f t="shared" si="101"/>
        <v>0</v>
      </c>
      <c r="EB82" s="102">
        <f t="shared" si="101"/>
        <v>0</v>
      </c>
      <c r="EC82" s="102">
        <f t="shared" si="101"/>
        <v>0</v>
      </c>
      <c r="ED82" s="102">
        <f t="shared" si="101"/>
        <v>0</v>
      </c>
      <c r="EE82" s="92"/>
      <c r="EF82" s="92"/>
      <c r="EG82" s="93">
        <f t="shared" si="102"/>
        <v>0</v>
      </c>
      <c r="EH82" s="94"/>
      <c r="EI82" s="94"/>
      <c r="EJ82" s="73"/>
      <c r="EK82" s="73"/>
      <c r="EL82" s="73"/>
      <c r="EM82" s="74"/>
      <c r="EN82" s="75"/>
      <c r="EO82" s="75"/>
      <c r="EP82" s="75"/>
      <c r="EQ82" s="75"/>
      <c r="ER82" s="75"/>
      <c r="ES82" s="75"/>
      <c r="ET82" s="75"/>
      <c r="EU82" s="75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</row>
    <row r="83" spans="2:205" ht="12" customHeight="1" thickBot="1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95"/>
      <c r="AZ83" s="96"/>
      <c r="BA83" s="98"/>
      <c r="BB83" s="96"/>
      <c r="BC83" s="98"/>
      <c r="BD83" s="96"/>
      <c r="BE83" s="98"/>
      <c r="BF83" s="96"/>
      <c r="BG83" s="98"/>
      <c r="BH83" s="96"/>
      <c r="BI83" s="107"/>
      <c r="BJ83" s="108"/>
      <c r="BK83" s="81">
        <f t="shared" si="72"/>
        <v>0</v>
      </c>
      <c r="BL83" s="82"/>
      <c r="BM83" s="82">
        <f t="shared" si="73"/>
        <v>0</v>
      </c>
      <c r="BN83" s="82"/>
      <c r="BO83" s="82">
        <f t="shared" si="74"/>
        <v>0</v>
      </c>
      <c r="BP83" s="82"/>
      <c r="BQ83" s="82">
        <f t="shared" si="75"/>
        <v>0</v>
      </c>
      <c r="BR83" s="82"/>
      <c r="BS83" s="82">
        <f t="shared" si="76"/>
        <v>0</v>
      </c>
      <c r="BT83" s="82"/>
      <c r="BU83" s="82">
        <f t="shared" si="77"/>
        <v>0</v>
      </c>
      <c r="BV83" s="82"/>
      <c r="BW83" s="82">
        <f t="shared" si="78"/>
        <v>0</v>
      </c>
      <c r="BX83" s="82"/>
      <c r="BY83" s="82">
        <f t="shared" si="79"/>
        <v>0</v>
      </c>
      <c r="BZ83" s="82"/>
      <c r="CA83" s="82">
        <f t="shared" si="80"/>
        <v>0</v>
      </c>
      <c r="CB83" s="82"/>
      <c r="CC83" s="82">
        <f t="shared" si="81"/>
        <v>0</v>
      </c>
      <c r="CD83" s="82"/>
      <c r="CE83" s="82">
        <f t="shared" si="82"/>
        <v>0</v>
      </c>
      <c r="CF83" s="82"/>
      <c r="CG83" s="82">
        <f t="shared" si="83"/>
        <v>0</v>
      </c>
      <c r="CH83" s="82"/>
      <c r="CI83" s="82">
        <f t="shared" si="84"/>
        <v>0</v>
      </c>
      <c r="CJ83" s="82"/>
      <c r="CK83" s="82">
        <f t="shared" si="85"/>
        <v>0</v>
      </c>
      <c r="CL83" s="82"/>
      <c r="CM83" s="82">
        <f t="shared" si="86"/>
        <v>0</v>
      </c>
      <c r="CN83" s="82"/>
      <c r="CO83" s="82">
        <f t="shared" si="87"/>
        <v>0</v>
      </c>
      <c r="CP83" s="82"/>
      <c r="CQ83" s="82">
        <f t="shared" si="88"/>
        <v>0</v>
      </c>
      <c r="CR83" s="82"/>
      <c r="CS83" s="82">
        <f t="shared" si="89"/>
        <v>0</v>
      </c>
      <c r="CT83" s="82"/>
      <c r="CU83" s="82">
        <f t="shared" si="90"/>
        <v>0</v>
      </c>
      <c r="CV83" s="82"/>
      <c r="CW83" s="82">
        <f t="shared" si="91"/>
        <v>0</v>
      </c>
      <c r="CX83" s="82"/>
      <c r="CY83" s="82">
        <f t="shared" si="92"/>
        <v>0</v>
      </c>
      <c r="CZ83" s="82"/>
      <c r="DA83" s="82">
        <f t="shared" si="93"/>
        <v>0</v>
      </c>
      <c r="DB83" s="82"/>
      <c r="DC83" s="82">
        <f t="shared" si="94"/>
        <v>0</v>
      </c>
      <c r="DD83" s="82"/>
      <c r="DE83" s="82">
        <f t="shared" si="95"/>
        <v>0</v>
      </c>
      <c r="DF83" s="83"/>
      <c r="DG83" s="83"/>
      <c r="DH83" s="84"/>
      <c r="DI83" s="109"/>
      <c r="DJ83" s="110">
        <f t="shared" si="96"/>
        <v>0</v>
      </c>
      <c r="DK83" s="111">
        <f t="shared" si="97"/>
        <v>0</v>
      </c>
      <c r="DL83" s="111">
        <f t="shared" si="98"/>
        <v>0</v>
      </c>
      <c r="DM83" s="111">
        <f t="shared" si="99"/>
        <v>0</v>
      </c>
      <c r="DN83" s="111">
        <f t="shared" si="100"/>
        <v>0</v>
      </c>
      <c r="DO83" s="112">
        <f t="shared" si="100"/>
        <v>0</v>
      </c>
      <c r="DP83" s="113"/>
      <c r="DQ83" s="110">
        <f>BI8</f>
        <v>0</v>
      </c>
      <c r="DR83" s="111">
        <f>BI7</f>
        <v>0</v>
      </c>
      <c r="DS83" s="111">
        <f>BI6</f>
        <v>0</v>
      </c>
      <c r="DT83" s="111">
        <f>BI5</f>
        <v>0</v>
      </c>
      <c r="DU83" s="111">
        <f>BI4</f>
        <v>0</v>
      </c>
      <c r="DV83" s="112">
        <f>BI3</f>
        <v>0</v>
      </c>
      <c r="DW83" s="113"/>
      <c r="DX83" s="113"/>
      <c r="DY83" s="114">
        <f t="shared" si="101"/>
        <v>0</v>
      </c>
      <c r="DZ83" s="115">
        <f t="shared" si="101"/>
        <v>0</v>
      </c>
      <c r="EA83" s="115">
        <f t="shared" si="101"/>
        <v>0</v>
      </c>
      <c r="EB83" s="115">
        <f t="shared" si="101"/>
        <v>0</v>
      </c>
      <c r="EC83" s="115">
        <f t="shared" si="101"/>
        <v>0</v>
      </c>
      <c r="ED83" s="115">
        <f t="shared" si="101"/>
        <v>0</v>
      </c>
      <c r="EE83" s="116"/>
      <c r="EF83" s="116"/>
      <c r="EG83" s="93">
        <f t="shared" si="102"/>
        <v>0</v>
      </c>
      <c r="EH83" s="94"/>
      <c r="EI83" s="94"/>
      <c r="EJ83" s="73"/>
      <c r="EK83" s="73"/>
      <c r="EL83" s="73"/>
      <c r="EM83" s="74"/>
      <c r="EN83" s="75"/>
      <c r="EO83" s="75"/>
      <c r="EP83" s="75"/>
      <c r="EQ83" s="75"/>
      <c r="ER83" s="75"/>
      <c r="ES83" s="75"/>
      <c r="ET83" s="75"/>
      <c r="EU83" s="75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</row>
    <row r="84" spans="2:205" ht="12" customHeight="1">
      <c r="B84" s="152" t="str">
        <f>B11</f>
        <v>BOTOFUMEIRO</v>
      </c>
      <c r="C84" s="152">
        <f aca="true" t="shared" si="103" ref="C84:C100">IF(D11&gt;C11,3,0)+(IF(C11=D11,1,0)*COUNT(C11))</f>
        <v>0</v>
      </c>
      <c r="D84" s="152"/>
      <c r="E84" s="117">
        <f aca="true" t="shared" si="104" ref="E84:E115">IF(F11&gt;E11,3,0)+(IF(E11=F11,1,0)*COUNT(E11))</f>
        <v>0</v>
      </c>
      <c r="F84" s="117"/>
      <c r="G84" s="117">
        <f aca="true" t="shared" si="105" ref="G84:G115">IF(H11&gt;G11,3,0)+(IF(G11=H11,1,0)*COUNT(G11))</f>
        <v>0</v>
      </c>
      <c r="H84" s="117"/>
      <c r="I84" s="117">
        <f aca="true" t="shared" si="106" ref="I84:I115">IF(J11&gt;I11,3,0)+(IF(I11=J11,1,0)*COUNT(I11))</f>
        <v>0</v>
      </c>
      <c r="J84" s="117"/>
      <c r="K84" s="117">
        <f aca="true" t="shared" si="107" ref="K84:K115">IF(L11&gt;K11,3,0)+(IF(K11=L11,1,0)*COUNT(K11))</f>
        <v>0</v>
      </c>
      <c r="L84" s="117"/>
      <c r="M84" s="117">
        <f aca="true" t="shared" si="108" ref="M84:M115">IF(N11&gt;M11,3,0)+(IF(M11=N11,1,0)*COUNT(M11))</f>
        <v>0</v>
      </c>
      <c r="N84" s="117"/>
      <c r="O84" s="117">
        <f aca="true" t="shared" si="109" ref="O84:O115">IF(P11&gt;O11,3,0)+(IF(O11=P11,1,0)*COUNT(O11))</f>
        <v>0</v>
      </c>
      <c r="P84" s="117"/>
      <c r="Q84" s="117">
        <f aca="true" t="shared" si="110" ref="Q84:Q115">IF(R11&gt;Q11,3,0)+(IF(Q11=R11,1,0)*COUNT(Q11))</f>
        <v>0</v>
      </c>
      <c r="R84" s="117"/>
      <c r="S84" s="117">
        <f aca="true" t="shared" si="111" ref="S84:S115">IF(T11&gt;S11,3,0)+(IF(S11=T11,1,0)*COUNT(S11))</f>
        <v>1</v>
      </c>
      <c r="T84" s="117"/>
      <c r="U84" s="117">
        <f aca="true" t="shared" si="112" ref="U84:U115">IF(V11&gt;U11,3,0)+(IF(U11=V11,1,0)*COUNT(U11))</f>
        <v>0</v>
      </c>
      <c r="V84" s="117"/>
      <c r="W84" s="117">
        <f aca="true" t="shared" si="113" ref="W84:W115">IF(X11&gt;W11,3,0)+(IF(W11=X11,1,0)*COUNT(W11))</f>
        <v>0</v>
      </c>
      <c r="X84" s="117"/>
      <c r="Y84" s="117">
        <f aca="true" t="shared" si="114" ref="Y84:Y115">IF(Z11&gt;Y11,3,0)+(IF(Y11=Z11,1,0)*COUNT(Y11))</f>
        <v>0</v>
      </c>
      <c r="Z84" s="117"/>
      <c r="AA84" s="117">
        <f aca="true" t="shared" si="115" ref="AA84:AA115">IF(AB11&gt;AA11,3,0)+(IF(AA11=AB11,1,0)*COUNT(AA11))</f>
        <v>0</v>
      </c>
      <c r="AB84" s="117"/>
      <c r="AC84" s="117">
        <f aca="true" t="shared" si="116" ref="AC84:AC115">IF(AD11&gt;AC11,3,0)+(IF(AC11=AD11,1,0)*COUNT(AC11))</f>
        <v>0</v>
      </c>
      <c r="AD84" s="117"/>
      <c r="AE84" s="117">
        <f aca="true" t="shared" si="117" ref="AE84:AE115">IF(AF11&gt;AE11,3,0)+(IF(AE11=AF11,1,0)*COUNT(AE11))</f>
        <v>3</v>
      </c>
      <c r="AF84" s="117"/>
      <c r="AG84" s="117">
        <f aca="true" t="shared" si="118" ref="AG84:AG115">IF(AH11&gt;AG11,3,0)+(IF(AG11=AH11,1,0)*COUNT(AG11))</f>
        <v>1</v>
      </c>
      <c r="AH84" s="117"/>
      <c r="AI84" s="117">
        <f aca="true" t="shared" si="119" ref="AI84:AI115">IF(AJ11&gt;AI11,3,0)+(IF(AI11=AJ11,1,0)*COUNT(AI11))</f>
        <v>0</v>
      </c>
      <c r="AJ84" s="117"/>
      <c r="AK84" s="117">
        <f aca="true" t="shared" si="120" ref="AK84:AK115">IF(AL11&gt;AK11,3,0)+(IF(AK11=AL11,1,0)*COUNT(AK11))</f>
        <v>0</v>
      </c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118">
        <f aca="true" t="shared" si="121" ref="AY84:AY101">IF(AZ11&gt;AY11,3,0)+(IF(AY11=AZ11,1,0)*COUNT(AY11))</f>
        <v>0</v>
      </c>
      <c r="AZ84" s="73"/>
      <c r="BA84" s="118">
        <f aca="true" t="shared" si="122" ref="BA84:BA101">IF(BB11&gt;BA11,3,0)+(IF(BA11=BB11,1,0)*COUNT(BA11))</f>
        <v>0</v>
      </c>
      <c r="BB84" s="73"/>
      <c r="BC84" s="118">
        <f aca="true" t="shared" si="123" ref="BC84:BC101">IF(BD11&gt;BC11,3,0)+(IF(BC11=BD11,1,0)*COUNT(BC11))</f>
        <v>0</v>
      </c>
      <c r="BD84" s="73"/>
      <c r="BE84" s="118">
        <f aca="true" t="shared" si="124" ref="BE84:BE101">IF(BF11&gt;BE11,3,0)+(IF(BE11=BF11,1,0)*COUNT(BE11))</f>
        <v>0</v>
      </c>
      <c r="BF84" s="73"/>
      <c r="BG84" s="118">
        <f aca="true" t="shared" si="125" ref="BG84:BG101">IF(BH11&gt;BG11,3,0)+(IF(BG11=BH11,1,0)*COUNT(BG11))</f>
        <v>0</v>
      </c>
      <c r="BH84" s="73"/>
      <c r="BI84" s="118">
        <f aca="true" t="shared" si="126" ref="BI84:BI101">IF(BJ11&gt;BI11,3,0)+(IF(BI11=BJ11,1,0)*COUNT(BI11))</f>
        <v>0</v>
      </c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4"/>
      <c r="EN84" s="75"/>
      <c r="EO84" s="75"/>
      <c r="EP84" s="75"/>
      <c r="EQ84" s="75"/>
      <c r="ER84" s="75"/>
      <c r="ES84" s="75"/>
      <c r="ET84" s="75"/>
      <c r="EU84" s="75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</row>
    <row r="85" spans="2:205" ht="12" customHeight="1">
      <c r="B85" s="152" t="str">
        <f aca="true" t="shared" si="127" ref="B85:B115">B12</f>
        <v>BRASILIA</v>
      </c>
      <c r="C85" s="152">
        <f t="shared" si="103"/>
        <v>0</v>
      </c>
      <c r="D85" s="152"/>
      <c r="E85" s="117">
        <f t="shared" si="104"/>
        <v>0</v>
      </c>
      <c r="F85" s="117"/>
      <c r="G85" s="117">
        <f t="shared" si="105"/>
        <v>0</v>
      </c>
      <c r="H85" s="117"/>
      <c r="I85" s="117">
        <f t="shared" si="106"/>
        <v>0</v>
      </c>
      <c r="J85" s="117"/>
      <c r="K85" s="117">
        <f t="shared" si="107"/>
        <v>0</v>
      </c>
      <c r="L85" s="117"/>
      <c r="M85" s="117">
        <f t="shared" si="108"/>
        <v>0</v>
      </c>
      <c r="N85" s="117"/>
      <c r="O85" s="117">
        <f t="shared" si="109"/>
        <v>0</v>
      </c>
      <c r="P85" s="117"/>
      <c r="Q85" s="117">
        <f t="shared" si="110"/>
        <v>0</v>
      </c>
      <c r="R85" s="117"/>
      <c r="S85" s="117">
        <f t="shared" si="111"/>
        <v>0</v>
      </c>
      <c r="T85" s="117"/>
      <c r="U85" s="117">
        <f t="shared" si="112"/>
        <v>0</v>
      </c>
      <c r="V85" s="117"/>
      <c r="W85" s="117">
        <f t="shared" si="113"/>
        <v>0</v>
      </c>
      <c r="X85" s="117"/>
      <c r="Y85" s="117">
        <f t="shared" si="114"/>
        <v>0</v>
      </c>
      <c r="Z85" s="117"/>
      <c r="AA85" s="117">
        <f t="shared" si="115"/>
        <v>0</v>
      </c>
      <c r="AB85" s="117"/>
      <c r="AC85" s="117">
        <f t="shared" si="116"/>
        <v>0</v>
      </c>
      <c r="AD85" s="117"/>
      <c r="AE85" s="117">
        <f t="shared" si="117"/>
        <v>0</v>
      </c>
      <c r="AF85" s="117"/>
      <c r="AG85" s="117">
        <f t="shared" si="118"/>
        <v>0</v>
      </c>
      <c r="AH85" s="117"/>
      <c r="AI85" s="117">
        <f t="shared" si="119"/>
        <v>0</v>
      </c>
      <c r="AJ85" s="117"/>
      <c r="AK85" s="117">
        <f t="shared" si="120"/>
        <v>0</v>
      </c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119">
        <f t="shared" si="121"/>
        <v>0</v>
      </c>
      <c r="AZ85" s="73"/>
      <c r="BA85" s="119">
        <f t="shared" si="122"/>
        <v>0</v>
      </c>
      <c r="BB85" s="73"/>
      <c r="BC85" s="119">
        <f t="shared" si="123"/>
        <v>0</v>
      </c>
      <c r="BD85" s="73"/>
      <c r="BE85" s="119">
        <f t="shared" si="124"/>
        <v>0</v>
      </c>
      <c r="BF85" s="73"/>
      <c r="BG85" s="119">
        <f t="shared" si="125"/>
        <v>0</v>
      </c>
      <c r="BH85" s="73"/>
      <c r="BI85" s="119">
        <f t="shared" si="126"/>
        <v>0</v>
      </c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4"/>
      <c r="EN85" s="75"/>
      <c r="EO85" s="75"/>
      <c r="EP85" s="75"/>
      <c r="EQ85" s="75"/>
      <c r="ER85" s="75"/>
      <c r="ES85" s="75"/>
      <c r="ET85" s="75"/>
      <c r="EU85" s="75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</row>
    <row r="86" spans="2:205" ht="12" customHeight="1">
      <c r="B86" s="152" t="str">
        <f t="shared" si="127"/>
        <v>CERETANO</v>
      </c>
      <c r="C86" s="152">
        <f>IF(D13&gt;C13,3,0)+(IF(C13=D13,1,0)*COUNT(C13))</f>
        <v>0</v>
      </c>
      <c r="D86" s="152"/>
      <c r="E86" s="117">
        <f t="shared" si="104"/>
        <v>0</v>
      </c>
      <c r="F86" s="117"/>
      <c r="G86" s="117">
        <f t="shared" si="105"/>
        <v>0</v>
      </c>
      <c r="H86" s="117"/>
      <c r="I86" s="117">
        <f t="shared" si="106"/>
        <v>0</v>
      </c>
      <c r="J86" s="117"/>
      <c r="K86" s="117">
        <f t="shared" si="107"/>
        <v>0</v>
      </c>
      <c r="L86" s="117"/>
      <c r="M86" s="117">
        <f t="shared" si="108"/>
        <v>0</v>
      </c>
      <c r="N86" s="117"/>
      <c r="O86" s="117">
        <f t="shared" si="109"/>
        <v>0</v>
      </c>
      <c r="P86" s="117"/>
      <c r="Q86" s="117">
        <f t="shared" si="110"/>
        <v>0</v>
      </c>
      <c r="R86" s="117"/>
      <c r="S86" s="117">
        <f t="shared" si="111"/>
        <v>0</v>
      </c>
      <c r="T86" s="117"/>
      <c r="U86" s="117">
        <f t="shared" si="112"/>
        <v>0</v>
      </c>
      <c r="V86" s="117"/>
      <c r="W86" s="117">
        <f t="shared" si="113"/>
        <v>0</v>
      </c>
      <c r="X86" s="117"/>
      <c r="Y86" s="117">
        <f t="shared" si="114"/>
        <v>0</v>
      </c>
      <c r="Z86" s="117"/>
      <c r="AA86" s="117">
        <f t="shared" si="115"/>
        <v>0</v>
      </c>
      <c r="AB86" s="117"/>
      <c r="AC86" s="117">
        <f t="shared" si="116"/>
        <v>0</v>
      </c>
      <c r="AD86" s="117"/>
      <c r="AE86" s="117">
        <f t="shared" si="117"/>
        <v>0</v>
      </c>
      <c r="AF86" s="117"/>
      <c r="AG86" s="117">
        <f t="shared" si="118"/>
        <v>0</v>
      </c>
      <c r="AH86" s="117"/>
      <c r="AI86" s="117">
        <f t="shared" si="119"/>
        <v>0</v>
      </c>
      <c r="AJ86" s="117"/>
      <c r="AK86" s="117">
        <f t="shared" si="120"/>
        <v>0</v>
      </c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119">
        <f t="shared" si="121"/>
        <v>0</v>
      </c>
      <c r="AZ86" s="73"/>
      <c r="BA86" s="119">
        <f t="shared" si="122"/>
        <v>0</v>
      </c>
      <c r="BB86" s="73"/>
      <c r="BC86" s="119">
        <f t="shared" si="123"/>
        <v>0</v>
      </c>
      <c r="BD86" s="73"/>
      <c r="BE86" s="119">
        <f t="shared" si="124"/>
        <v>0</v>
      </c>
      <c r="BF86" s="73"/>
      <c r="BG86" s="119">
        <f t="shared" si="125"/>
        <v>0</v>
      </c>
      <c r="BH86" s="73"/>
      <c r="BI86" s="119">
        <f t="shared" si="126"/>
        <v>0</v>
      </c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4"/>
      <c r="EN86" s="75"/>
      <c r="EO86" s="75"/>
      <c r="EP86" s="75"/>
      <c r="EQ86" s="75"/>
      <c r="ER86" s="75"/>
      <c r="ES86" s="75"/>
      <c r="ET86" s="75"/>
      <c r="EU86" s="75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</row>
    <row r="87" spans="2:205" ht="12" customHeight="1">
      <c r="B87" s="152" t="str">
        <f t="shared" si="127"/>
        <v>COMTAL</v>
      </c>
      <c r="C87" s="152">
        <f t="shared" si="103"/>
        <v>3</v>
      </c>
      <c r="D87" s="152"/>
      <c r="E87" s="117">
        <f t="shared" si="104"/>
        <v>0</v>
      </c>
      <c r="F87" s="117"/>
      <c r="G87" s="117">
        <f t="shared" si="105"/>
        <v>0</v>
      </c>
      <c r="H87" s="117"/>
      <c r="I87" s="117">
        <f t="shared" si="106"/>
        <v>0</v>
      </c>
      <c r="J87" s="117"/>
      <c r="K87" s="117">
        <f t="shared" si="107"/>
        <v>0</v>
      </c>
      <c r="L87" s="117"/>
      <c r="M87" s="117">
        <f t="shared" si="108"/>
        <v>0</v>
      </c>
      <c r="N87" s="117"/>
      <c r="O87" s="117">
        <f t="shared" si="109"/>
        <v>0</v>
      </c>
      <c r="P87" s="117"/>
      <c r="Q87" s="117">
        <f t="shared" si="110"/>
        <v>1</v>
      </c>
      <c r="R87" s="117"/>
      <c r="S87" s="117">
        <f t="shared" si="111"/>
        <v>3</v>
      </c>
      <c r="T87" s="117"/>
      <c r="U87" s="117">
        <f t="shared" si="112"/>
        <v>0</v>
      </c>
      <c r="V87" s="117"/>
      <c r="W87" s="117">
        <f t="shared" si="113"/>
        <v>0</v>
      </c>
      <c r="X87" s="117"/>
      <c r="Y87" s="117">
        <f t="shared" si="114"/>
        <v>0</v>
      </c>
      <c r="Z87" s="117"/>
      <c r="AA87" s="117">
        <f t="shared" si="115"/>
        <v>3</v>
      </c>
      <c r="AB87" s="117"/>
      <c r="AC87" s="117">
        <f t="shared" si="116"/>
        <v>1</v>
      </c>
      <c r="AD87" s="117"/>
      <c r="AE87" s="117">
        <f t="shared" si="117"/>
        <v>3</v>
      </c>
      <c r="AF87" s="117"/>
      <c r="AG87" s="117">
        <f t="shared" si="118"/>
        <v>0</v>
      </c>
      <c r="AH87" s="117"/>
      <c r="AI87" s="117">
        <f t="shared" si="119"/>
        <v>0</v>
      </c>
      <c r="AJ87" s="117"/>
      <c r="AK87" s="117">
        <f t="shared" si="120"/>
        <v>0</v>
      </c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119">
        <f t="shared" si="121"/>
        <v>0</v>
      </c>
      <c r="AZ87" s="73"/>
      <c r="BA87" s="119">
        <f t="shared" si="122"/>
        <v>0</v>
      </c>
      <c r="BB87" s="73"/>
      <c r="BC87" s="119">
        <f t="shared" si="123"/>
        <v>0</v>
      </c>
      <c r="BD87" s="73"/>
      <c r="BE87" s="119">
        <f t="shared" si="124"/>
        <v>0</v>
      </c>
      <c r="BF87" s="73"/>
      <c r="BG87" s="119">
        <f t="shared" si="125"/>
        <v>0</v>
      </c>
      <c r="BH87" s="73"/>
      <c r="BI87" s="119">
        <f t="shared" si="126"/>
        <v>0</v>
      </c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120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</row>
    <row r="88" spans="2:205" ht="12" customHeight="1">
      <c r="B88" s="152" t="str">
        <f t="shared" si="127"/>
        <v>D.TEAM</v>
      </c>
      <c r="C88" s="152">
        <f t="shared" si="103"/>
        <v>0</v>
      </c>
      <c r="D88" s="152"/>
      <c r="E88" s="117">
        <f t="shared" si="104"/>
        <v>0</v>
      </c>
      <c r="F88" s="117"/>
      <c r="G88" s="117">
        <f t="shared" si="105"/>
        <v>0</v>
      </c>
      <c r="H88" s="117"/>
      <c r="I88" s="117">
        <f t="shared" si="106"/>
        <v>0</v>
      </c>
      <c r="J88" s="117"/>
      <c r="K88" s="117">
        <f t="shared" si="107"/>
        <v>0</v>
      </c>
      <c r="L88" s="117"/>
      <c r="M88" s="117">
        <f t="shared" si="108"/>
        <v>0</v>
      </c>
      <c r="N88" s="117"/>
      <c r="O88" s="117">
        <f t="shared" si="109"/>
        <v>0</v>
      </c>
      <c r="P88" s="117"/>
      <c r="Q88" s="117">
        <f t="shared" si="110"/>
        <v>0</v>
      </c>
      <c r="R88" s="117"/>
      <c r="S88" s="117">
        <f t="shared" si="111"/>
        <v>0</v>
      </c>
      <c r="T88" s="117"/>
      <c r="U88" s="117">
        <f t="shared" si="112"/>
        <v>0</v>
      </c>
      <c r="V88" s="117"/>
      <c r="W88" s="117">
        <f t="shared" si="113"/>
        <v>0</v>
      </c>
      <c r="X88" s="117"/>
      <c r="Y88" s="117">
        <f t="shared" si="114"/>
        <v>0</v>
      </c>
      <c r="Z88" s="117"/>
      <c r="AA88" s="117">
        <f t="shared" si="115"/>
        <v>0</v>
      </c>
      <c r="AB88" s="117"/>
      <c r="AC88" s="117">
        <f t="shared" si="116"/>
        <v>0</v>
      </c>
      <c r="AD88" s="117"/>
      <c r="AE88" s="117">
        <f t="shared" si="117"/>
        <v>0</v>
      </c>
      <c r="AF88" s="117"/>
      <c r="AG88" s="117">
        <f t="shared" si="118"/>
        <v>0</v>
      </c>
      <c r="AH88" s="117"/>
      <c r="AI88" s="117">
        <f t="shared" si="119"/>
        <v>0</v>
      </c>
      <c r="AJ88" s="117"/>
      <c r="AK88" s="117">
        <f t="shared" si="120"/>
        <v>0</v>
      </c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9">
        <f t="shared" si="121"/>
        <v>0</v>
      </c>
      <c r="AZ88" s="73"/>
      <c r="BA88" s="119">
        <f t="shared" si="122"/>
        <v>0</v>
      </c>
      <c r="BB88" s="73"/>
      <c r="BC88" s="119">
        <f t="shared" si="123"/>
        <v>0</v>
      </c>
      <c r="BD88" s="73"/>
      <c r="BE88" s="119">
        <f t="shared" si="124"/>
        <v>0</v>
      </c>
      <c r="BF88" s="73"/>
      <c r="BG88" s="119">
        <f t="shared" si="125"/>
        <v>0</v>
      </c>
      <c r="BH88" s="73"/>
      <c r="BI88" s="119">
        <f t="shared" si="126"/>
        <v>0</v>
      </c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4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</row>
    <row r="89" spans="2:205" ht="12" customHeight="1">
      <c r="B89" s="152" t="str">
        <f t="shared" si="127"/>
        <v>EGARA</v>
      </c>
      <c r="C89" s="152">
        <f t="shared" si="103"/>
        <v>3</v>
      </c>
      <c r="D89" s="152"/>
      <c r="E89" s="117">
        <f t="shared" si="104"/>
        <v>0</v>
      </c>
      <c r="F89" s="117"/>
      <c r="G89" s="117">
        <f t="shared" si="105"/>
        <v>0</v>
      </c>
      <c r="H89" s="117"/>
      <c r="I89" s="117">
        <f t="shared" si="106"/>
        <v>3</v>
      </c>
      <c r="J89" s="117"/>
      <c r="K89" s="117">
        <f t="shared" si="107"/>
        <v>0</v>
      </c>
      <c r="L89" s="117"/>
      <c r="M89" s="117">
        <f t="shared" si="108"/>
        <v>0</v>
      </c>
      <c r="N89" s="117"/>
      <c r="O89" s="117">
        <f t="shared" si="109"/>
        <v>0</v>
      </c>
      <c r="P89" s="117"/>
      <c r="Q89" s="117">
        <f t="shared" si="110"/>
        <v>3</v>
      </c>
      <c r="R89" s="117"/>
      <c r="S89" s="117">
        <f t="shared" si="111"/>
        <v>3</v>
      </c>
      <c r="T89" s="117"/>
      <c r="U89" s="117">
        <f t="shared" si="112"/>
        <v>3</v>
      </c>
      <c r="V89" s="117"/>
      <c r="W89" s="117">
        <f t="shared" si="113"/>
        <v>0</v>
      </c>
      <c r="X89" s="117"/>
      <c r="Y89" s="117">
        <f t="shared" si="114"/>
        <v>0</v>
      </c>
      <c r="Z89" s="117"/>
      <c r="AA89" s="117">
        <f t="shared" si="115"/>
        <v>0</v>
      </c>
      <c r="AB89" s="117"/>
      <c r="AC89" s="117">
        <f t="shared" si="116"/>
        <v>0</v>
      </c>
      <c r="AD89" s="117"/>
      <c r="AE89" s="117">
        <f t="shared" si="117"/>
        <v>3</v>
      </c>
      <c r="AF89" s="117"/>
      <c r="AG89" s="117">
        <f t="shared" si="118"/>
        <v>3</v>
      </c>
      <c r="AH89" s="117"/>
      <c r="AI89" s="117">
        <f t="shared" si="119"/>
        <v>0</v>
      </c>
      <c r="AJ89" s="117"/>
      <c r="AK89" s="117">
        <f t="shared" si="120"/>
        <v>0</v>
      </c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119">
        <f t="shared" si="121"/>
        <v>0</v>
      </c>
      <c r="AZ89" s="73"/>
      <c r="BA89" s="119">
        <f t="shared" si="122"/>
        <v>0</v>
      </c>
      <c r="BB89" s="73"/>
      <c r="BC89" s="119">
        <f t="shared" si="123"/>
        <v>0</v>
      </c>
      <c r="BD89" s="73"/>
      <c r="BE89" s="119">
        <f t="shared" si="124"/>
        <v>0</v>
      </c>
      <c r="BF89" s="73"/>
      <c r="BG89" s="119">
        <f t="shared" si="125"/>
        <v>0</v>
      </c>
      <c r="BH89" s="73"/>
      <c r="BI89" s="119">
        <f t="shared" si="126"/>
        <v>0</v>
      </c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4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</row>
    <row r="90" spans="2:205" ht="12" customHeight="1">
      <c r="B90" s="152" t="str">
        <f>B17</f>
        <v>EMPÚRIES</v>
      </c>
      <c r="C90" s="152">
        <f t="shared" si="103"/>
        <v>0</v>
      </c>
      <c r="D90" s="152"/>
      <c r="E90" s="117">
        <f t="shared" si="104"/>
        <v>0</v>
      </c>
      <c r="F90" s="117"/>
      <c r="G90" s="117">
        <f t="shared" si="105"/>
        <v>0</v>
      </c>
      <c r="H90" s="117"/>
      <c r="I90" s="117">
        <f t="shared" si="106"/>
        <v>0</v>
      </c>
      <c r="J90" s="117"/>
      <c r="K90" s="117">
        <f t="shared" si="107"/>
        <v>0</v>
      </c>
      <c r="L90" s="117"/>
      <c r="M90" s="117">
        <f t="shared" si="108"/>
        <v>0</v>
      </c>
      <c r="N90" s="117"/>
      <c r="O90" s="117">
        <f t="shared" si="109"/>
        <v>0</v>
      </c>
      <c r="P90" s="117"/>
      <c r="Q90" s="117">
        <f t="shared" si="110"/>
        <v>0</v>
      </c>
      <c r="R90" s="117"/>
      <c r="S90" s="117">
        <f t="shared" si="111"/>
        <v>0</v>
      </c>
      <c r="T90" s="117"/>
      <c r="U90" s="117">
        <f t="shared" si="112"/>
        <v>0</v>
      </c>
      <c r="V90" s="117"/>
      <c r="W90" s="117">
        <f t="shared" si="113"/>
        <v>0</v>
      </c>
      <c r="X90" s="117"/>
      <c r="Y90" s="117">
        <f t="shared" si="114"/>
        <v>0</v>
      </c>
      <c r="Z90" s="117"/>
      <c r="AA90" s="117">
        <f t="shared" si="115"/>
        <v>0</v>
      </c>
      <c r="AB90" s="117"/>
      <c r="AC90" s="117">
        <f t="shared" si="116"/>
        <v>0</v>
      </c>
      <c r="AD90" s="117"/>
      <c r="AE90" s="117">
        <f t="shared" si="117"/>
        <v>0</v>
      </c>
      <c r="AF90" s="117"/>
      <c r="AG90" s="117">
        <f t="shared" si="118"/>
        <v>0</v>
      </c>
      <c r="AH90" s="117"/>
      <c r="AI90" s="117">
        <f t="shared" si="119"/>
        <v>0</v>
      </c>
      <c r="AJ90" s="117"/>
      <c r="AK90" s="117">
        <f t="shared" si="120"/>
        <v>0</v>
      </c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119">
        <f t="shared" si="121"/>
        <v>0</v>
      </c>
      <c r="AZ90" s="73"/>
      <c r="BA90" s="119">
        <f t="shared" si="122"/>
        <v>0</v>
      </c>
      <c r="BB90" s="73"/>
      <c r="BC90" s="119">
        <f t="shared" si="123"/>
        <v>0</v>
      </c>
      <c r="BD90" s="73"/>
      <c r="BE90" s="119">
        <f t="shared" si="124"/>
        <v>0</v>
      </c>
      <c r="BF90" s="73"/>
      <c r="BG90" s="119">
        <f t="shared" si="125"/>
        <v>0</v>
      </c>
      <c r="BH90" s="73"/>
      <c r="BI90" s="119">
        <f t="shared" si="126"/>
        <v>0</v>
      </c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4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</row>
    <row r="91" spans="2:205" ht="12" customHeight="1">
      <c r="B91" s="152" t="str">
        <f t="shared" si="127"/>
        <v>HURACÀ</v>
      </c>
      <c r="C91" s="152">
        <f t="shared" si="103"/>
        <v>3</v>
      </c>
      <c r="D91" s="152"/>
      <c r="E91" s="117">
        <f t="shared" si="104"/>
        <v>0</v>
      </c>
      <c r="F91" s="117"/>
      <c r="G91" s="117">
        <f t="shared" si="105"/>
        <v>0</v>
      </c>
      <c r="H91" s="117"/>
      <c r="I91" s="117">
        <f t="shared" si="106"/>
        <v>1</v>
      </c>
      <c r="J91" s="117"/>
      <c r="K91" s="117">
        <f t="shared" si="107"/>
        <v>0</v>
      </c>
      <c r="L91" s="117"/>
      <c r="M91" s="117">
        <f t="shared" si="108"/>
        <v>1</v>
      </c>
      <c r="N91" s="117"/>
      <c r="O91" s="117">
        <f t="shared" si="109"/>
        <v>0</v>
      </c>
      <c r="P91" s="117"/>
      <c r="Q91" s="117">
        <f t="shared" si="110"/>
        <v>0</v>
      </c>
      <c r="R91" s="117"/>
      <c r="S91" s="117">
        <f t="shared" si="111"/>
        <v>3</v>
      </c>
      <c r="T91" s="117"/>
      <c r="U91" s="117">
        <f t="shared" si="112"/>
        <v>0</v>
      </c>
      <c r="V91" s="117"/>
      <c r="W91" s="117">
        <f t="shared" si="113"/>
        <v>0</v>
      </c>
      <c r="X91" s="117"/>
      <c r="Y91" s="117">
        <f t="shared" si="114"/>
        <v>0</v>
      </c>
      <c r="Z91" s="117"/>
      <c r="AA91" s="117">
        <f t="shared" si="115"/>
        <v>1</v>
      </c>
      <c r="AB91" s="117"/>
      <c r="AC91" s="117">
        <f t="shared" si="116"/>
        <v>1</v>
      </c>
      <c r="AD91" s="117"/>
      <c r="AE91" s="117">
        <f t="shared" si="117"/>
        <v>3</v>
      </c>
      <c r="AF91" s="117"/>
      <c r="AG91" s="117">
        <f t="shared" si="118"/>
        <v>1</v>
      </c>
      <c r="AH91" s="117"/>
      <c r="AI91" s="117">
        <f t="shared" si="119"/>
        <v>0</v>
      </c>
      <c r="AJ91" s="117"/>
      <c r="AK91" s="117">
        <f t="shared" si="120"/>
        <v>0</v>
      </c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119">
        <f t="shared" si="121"/>
        <v>0</v>
      </c>
      <c r="AZ91" s="73"/>
      <c r="BA91" s="119">
        <f t="shared" si="122"/>
        <v>0</v>
      </c>
      <c r="BB91" s="73"/>
      <c r="BC91" s="119">
        <f t="shared" si="123"/>
        <v>0</v>
      </c>
      <c r="BD91" s="73"/>
      <c r="BE91" s="119">
        <f t="shared" si="124"/>
        <v>0</v>
      </c>
      <c r="BF91" s="73"/>
      <c r="BG91" s="119">
        <f t="shared" si="125"/>
        <v>0</v>
      </c>
      <c r="BH91" s="73"/>
      <c r="BI91" s="119">
        <f t="shared" si="126"/>
        <v>0</v>
      </c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4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</row>
    <row r="92" spans="2:205" ht="12" customHeight="1">
      <c r="B92" s="152" t="str">
        <f t="shared" si="127"/>
        <v>ICK</v>
      </c>
      <c r="C92" s="152">
        <f t="shared" si="103"/>
        <v>1</v>
      </c>
      <c r="D92" s="152"/>
      <c r="E92" s="117">
        <f t="shared" si="104"/>
        <v>0</v>
      </c>
      <c r="F92" s="117"/>
      <c r="G92" s="117">
        <f t="shared" si="105"/>
        <v>0</v>
      </c>
      <c r="H92" s="117"/>
      <c r="I92" s="117">
        <f t="shared" si="106"/>
        <v>0</v>
      </c>
      <c r="J92" s="117"/>
      <c r="K92" s="117">
        <f t="shared" si="107"/>
        <v>0</v>
      </c>
      <c r="L92" s="117"/>
      <c r="M92" s="117">
        <f t="shared" si="108"/>
        <v>0</v>
      </c>
      <c r="N92" s="117"/>
      <c r="O92" s="117">
        <f t="shared" si="109"/>
        <v>0</v>
      </c>
      <c r="P92" s="117"/>
      <c r="Q92" s="117">
        <f t="shared" si="110"/>
        <v>0</v>
      </c>
      <c r="R92" s="117"/>
      <c r="S92" s="117">
        <f t="shared" si="111"/>
        <v>0</v>
      </c>
      <c r="T92" s="117"/>
      <c r="U92" s="117">
        <f t="shared" si="112"/>
        <v>0</v>
      </c>
      <c r="V92" s="117"/>
      <c r="W92" s="117">
        <f t="shared" si="113"/>
        <v>0</v>
      </c>
      <c r="X92" s="117"/>
      <c r="Y92" s="117">
        <f t="shared" si="114"/>
        <v>0</v>
      </c>
      <c r="Z92" s="117"/>
      <c r="AA92" s="117">
        <f t="shared" si="115"/>
        <v>0</v>
      </c>
      <c r="AB92" s="117"/>
      <c r="AC92" s="117">
        <f t="shared" si="116"/>
        <v>0</v>
      </c>
      <c r="AD92" s="117"/>
      <c r="AE92" s="117">
        <f t="shared" si="117"/>
        <v>0</v>
      </c>
      <c r="AF92" s="117"/>
      <c r="AG92" s="117">
        <f t="shared" si="118"/>
        <v>0</v>
      </c>
      <c r="AH92" s="117"/>
      <c r="AI92" s="117">
        <f t="shared" si="119"/>
        <v>0</v>
      </c>
      <c r="AJ92" s="117"/>
      <c r="AK92" s="117">
        <f t="shared" si="120"/>
        <v>0</v>
      </c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119">
        <f t="shared" si="121"/>
        <v>0</v>
      </c>
      <c r="AZ92" s="73"/>
      <c r="BA92" s="119">
        <f t="shared" si="122"/>
        <v>0</v>
      </c>
      <c r="BB92" s="73"/>
      <c r="BC92" s="119">
        <f t="shared" si="123"/>
        <v>0</v>
      </c>
      <c r="BD92" s="73"/>
      <c r="BE92" s="119">
        <f t="shared" si="124"/>
        <v>0</v>
      </c>
      <c r="BF92" s="73"/>
      <c r="BG92" s="119">
        <f t="shared" si="125"/>
        <v>0</v>
      </c>
      <c r="BH92" s="73"/>
      <c r="BI92" s="119">
        <f t="shared" si="126"/>
        <v>0</v>
      </c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4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</row>
    <row r="93" spans="2:205" ht="12" customHeight="1">
      <c r="B93" s="152" t="str">
        <f t="shared" si="127"/>
        <v>NÀSTIC</v>
      </c>
      <c r="C93" s="152">
        <f t="shared" si="103"/>
        <v>3</v>
      </c>
      <c r="D93" s="152"/>
      <c r="E93" s="117">
        <f t="shared" si="104"/>
        <v>0</v>
      </c>
      <c r="F93" s="117"/>
      <c r="G93" s="117">
        <f t="shared" si="105"/>
        <v>0</v>
      </c>
      <c r="H93" s="117"/>
      <c r="I93" s="117">
        <f t="shared" si="106"/>
        <v>3</v>
      </c>
      <c r="J93" s="117"/>
      <c r="K93" s="117">
        <f t="shared" si="107"/>
        <v>0</v>
      </c>
      <c r="L93" s="117"/>
      <c r="M93" s="117">
        <f t="shared" si="108"/>
        <v>3</v>
      </c>
      <c r="N93" s="117"/>
      <c r="O93" s="117">
        <f t="shared" si="109"/>
        <v>0</v>
      </c>
      <c r="P93" s="117"/>
      <c r="Q93" s="117">
        <f t="shared" si="110"/>
        <v>3</v>
      </c>
      <c r="R93" s="117"/>
      <c r="S93" s="117">
        <f t="shared" si="111"/>
        <v>3</v>
      </c>
      <c r="T93" s="117"/>
      <c r="U93" s="117">
        <f t="shared" si="112"/>
        <v>0</v>
      </c>
      <c r="V93" s="117"/>
      <c r="W93" s="117">
        <f t="shared" si="113"/>
        <v>0</v>
      </c>
      <c r="X93" s="117"/>
      <c r="Y93" s="117">
        <f t="shared" si="114"/>
        <v>0</v>
      </c>
      <c r="Z93" s="117"/>
      <c r="AA93" s="117">
        <f t="shared" si="115"/>
        <v>3</v>
      </c>
      <c r="AB93" s="117"/>
      <c r="AC93" s="117">
        <f t="shared" si="116"/>
        <v>0</v>
      </c>
      <c r="AD93" s="117"/>
      <c r="AE93" s="117">
        <f t="shared" si="117"/>
        <v>3</v>
      </c>
      <c r="AF93" s="117"/>
      <c r="AG93" s="117">
        <f t="shared" si="118"/>
        <v>3</v>
      </c>
      <c r="AH93" s="117"/>
      <c r="AI93" s="117">
        <f t="shared" si="119"/>
        <v>0</v>
      </c>
      <c r="AJ93" s="117"/>
      <c r="AK93" s="117">
        <f t="shared" si="120"/>
        <v>0</v>
      </c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119">
        <f t="shared" si="121"/>
        <v>0</v>
      </c>
      <c r="AZ93" s="73"/>
      <c r="BA93" s="119">
        <f t="shared" si="122"/>
        <v>0</v>
      </c>
      <c r="BB93" s="73"/>
      <c r="BC93" s="119">
        <f t="shared" si="123"/>
        <v>0</v>
      </c>
      <c r="BD93" s="73"/>
      <c r="BE93" s="119">
        <f t="shared" si="124"/>
        <v>0</v>
      </c>
      <c r="BF93" s="73"/>
      <c r="BG93" s="119">
        <f t="shared" si="125"/>
        <v>0</v>
      </c>
      <c r="BH93" s="73"/>
      <c r="BI93" s="119">
        <f t="shared" si="126"/>
        <v>0</v>
      </c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4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</row>
    <row r="94" spans="2:205" ht="12" customHeight="1">
      <c r="B94" s="152" t="str">
        <f t="shared" si="127"/>
        <v>NUCA</v>
      </c>
      <c r="C94" s="152">
        <f t="shared" si="103"/>
        <v>0</v>
      </c>
      <c r="D94" s="152"/>
      <c r="E94" s="117">
        <f t="shared" si="104"/>
        <v>0</v>
      </c>
      <c r="F94" s="117"/>
      <c r="G94" s="117">
        <f t="shared" si="105"/>
        <v>0</v>
      </c>
      <c r="H94" s="117"/>
      <c r="I94" s="117">
        <f t="shared" si="106"/>
        <v>0</v>
      </c>
      <c r="J94" s="117"/>
      <c r="K94" s="117">
        <f t="shared" si="107"/>
        <v>0</v>
      </c>
      <c r="L94" s="117"/>
      <c r="M94" s="117">
        <f t="shared" si="108"/>
        <v>0</v>
      </c>
      <c r="N94" s="117"/>
      <c r="O94" s="117">
        <f t="shared" si="109"/>
        <v>0</v>
      </c>
      <c r="P94" s="117"/>
      <c r="Q94" s="117">
        <f t="shared" si="110"/>
        <v>0</v>
      </c>
      <c r="R94" s="117"/>
      <c r="S94" s="117">
        <f t="shared" si="111"/>
        <v>0</v>
      </c>
      <c r="T94" s="117"/>
      <c r="U94" s="117">
        <f t="shared" si="112"/>
        <v>0</v>
      </c>
      <c r="V94" s="117"/>
      <c r="W94" s="117">
        <f t="shared" si="113"/>
        <v>0</v>
      </c>
      <c r="X94" s="117"/>
      <c r="Y94" s="117">
        <f t="shared" si="114"/>
        <v>0</v>
      </c>
      <c r="Z94" s="117"/>
      <c r="AA94" s="117">
        <f t="shared" si="115"/>
        <v>0</v>
      </c>
      <c r="AB94" s="117"/>
      <c r="AC94" s="117">
        <f t="shared" si="116"/>
        <v>0</v>
      </c>
      <c r="AD94" s="117"/>
      <c r="AE94" s="117">
        <f t="shared" si="117"/>
        <v>0</v>
      </c>
      <c r="AF94" s="117"/>
      <c r="AG94" s="117">
        <f t="shared" si="118"/>
        <v>0</v>
      </c>
      <c r="AH94" s="117"/>
      <c r="AI94" s="117">
        <f t="shared" si="119"/>
        <v>0</v>
      </c>
      <c r="AJ94" s="117"/>
      <c r="AK94" s="117">
        <f t="shared" si="120"/>
        <v>0</v>
      </c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119">
        <f t="shared" si="121"/>
        <v>0</v>
      </c>
      <c r="AZ94" s="73"/>
      <c r="BA94" s="119">
        <f t="shared" si="122"/>
        <v>0</v>
      </c>
      <c r="BB94" s="73"/>
      <c r="BC94" s="119">
        <f t="shared" si="123"/>
        <v>0</v>
      </c>
      <c r="BD94" s="73"/>
      <c r="BE94" s="119">
        <f t="shared" si="124"/>
        <v>0</v>
      </c>
      <c r="BF94" s="73"/>
      <c r="BG94" s="119">
        <f t="shared" si="125"/>
        <v>0</v>
      </c>
      <c r="BH94" s="73"/>
      <c r="BI94" s="119">
        <f t="shared" si="126"/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4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</row>
    <row r="95" spans="2:205" ht="12" customHeight="1">
      <c r="B95" s="152" t="str">
        <f>B22</f>
        <v>OTAC'S</v>
      </c>
      <c r="C95" s="152">
        <f t="shared" si="103"/>
        <v>0</v>
      </c>
      <c r="D95" s="152"/>
      <c r="E95" s="117">
        <f t="shared" si="104"/>
        <v>0</v>
      </c>
      <c r="F95" s="117"/>
      <c r="G95" s="117">
        <f t="shared" si="105"/>
        <v>0</v>
      </c>
      <c r="H95" s="117"/>
      <c r="I95" s="117">
        <f t="shared" si="106"/>
        <v>0</v>
      </c>
      <c r="J95" s="117"/>
      <c r="K95" s="117">
        <f t="shared" si="107"/>
        <v>0</v>
      </c>
      <c r="L95" s="117"/>
      <c r="M95" s="117">
        <f t="shared" si="108"/>
        <v>0</v>
      </c>
      <c r="N95" s="117"/>
      <c r="O95" s="117">
        <f t="shared" si="109"/>
        <v>0</v>
      </c>
      <c r="P95" s="117"/>
      <c r="Q95" s="117">
        <f t="shared" si="110"/>
        <v>0</v>
      </c>
      <c r="R95" s="117"/>
      <c r="S95" s="117">
        <f t="shared" si="111"/>
        <v>0</v>
      </c>
      <c r="T95" s="117"/>
      <c r="U95" s="117">
        <f t="shared" si="112"/>
        <v>0</v>
      </c>
      <c r="V95" s="117"/>
      <c r="W95" s="117">
        <f t="shared" si="113"/>
        <v>0</v>
      </c>
      <c r="X95" s="117"/>
      <c r="Y95" s="117">
        <f t="shared" si="114"/>
        <v>0</v>
      </c>
      <c r="Z95" s="117"/>
      <c r="AA95" s="117">
        <f t="shared" si="115"/>
        <v>0</v>
      </c>
      <c r="AB95" s="117"/>
      <c r="AC95" s="117">
        <f t="shared" si="116"/>
        <v>0</v>
      </c>
      <c r="AD95" s="117"/>
      <c r="AE95" s="117">
        <f t="shared" si="117"/>
        <v>0</v>
      </c>
      <c r="AF95" s="117"/>
      <c r="AG95" s="117">
        <f t="shared" si="118"/>
        <v>0</v>
      </c>
      <c r="AH95" s="117"/>
      <c r="AI95" s="117">
        <f t="shared" si="119"/>
        <v>0</v>
      </c>
      <c r="AJ95" s="117"/>
      <c r="AK95" s="117">
        <f t="shared" si="120"/>
        <v>0</v>
      </c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119">
        <f t="shared" si="121"/>
        <v>0</v>
      </c>
      <c r="AZ95" s="73"/>
      <c r="BA95" s="119">
        <f t="shared" si="122"/>
        <v>0</v>
      </c>
      <c r="BB95" s="73"/>
      <c r="BC95" s="119">
        <f t="shared" si="123"/>
        <v>0</v>
      </c>
      <c r="BD95" s="73"/>
      <c r="BE95" s="119">
        <f t="shared" si="124"/>
        <v>0</v>
      </c>
      <c r="BF95" s="73"/>
      <c r="BG95" s="119">
        <f t="shared" si="125"/>
        <v>0</v>
      </c>
      <c r="BH95" s="73"/>
      <c r="BI95" s="119">
        <f t="shared" si="126"/>
        <v>0</v>
      </c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4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</row>
    <row r="96" spans="2:205" ht="12" customHeight="1">
      <c r="B96" s="152" t="str">
        <f t="shared" si="127"/>
        <v>OURAL'S</v>
      </c>
      <c r="C96" s="152">
        <f t="shared" si="103"/>
        <v>3</v>
      </c>
      <c r="D96" s="152"/>
      <c r="E96" s="117">
        <f t="shared" si="104"/>
        <v>0</v>
      </c>
      <c r="F96" s="117"/>
      <c r="G96" s="117">
        <f t="shared" si="105"/>
        <v>0</v>
      </c>
      <c r="H96" s="117"/>
      <c r="I96" s="117">
        <f t="shared" si="106"/>
        <v>1</v>
      </c>
      <c r="J96" s="117"/>
      <c r="K96" s="117">
        <f t="shared" si="107"/>
        <v>0</v>
      </c>
      <c r="L96" s="117"/>
      <c r="M96" s="117">
        <f t="shared" si="108"/>
        <v>1</v>
      </c>
      <c r="N96" s="117"/>
      <c r="O96" s="117">
        <f t="shared" si="109"/>
        <v>0</v>
      </c>
      <c r="P96" s="117"/>
      <c r="Q96" s="117">
        <f t="shared" si="110"/>
        <v>0</v>
      </c>
      <c r="R96" s="117"/>
      <c r="S96" s="117">
        <f t="shared" si="111"/>
        <v>3</v>
      </c>
      <c r="T96" s="117"/>
      <c r="U96" s="117">
        <f t="shared" si="112"/>
        <v>1</v>
      </c>
      <c r="V96" s="117"/>
      <c r="W96" s="117">
        <f t="shared" si="113"/>
        <v>0</v>
      </c>
      <c r="X96" s="117"/>
      <c r="Y96" s="117">
        <f t="shared" si="114"/>
        <v>0</v>
      </c>
      <c r="Z96" s="117"/>
      <c r="AA96" s="117">
        <f t="shared" si="115"/>
        <v>0</v>
      </c>
      <c r="AB96" s="117"/>
      <c r="AC96" s="117">
        <f t="shared" si="116"/>
        <v>0</v>
      </c>
      <c r="AD96" s="117"/>
      <c r="AE96" s="117">
        <f t="shared" si="117"/>
        <v>3</v>
      </c>
      <c r="AF96" s="117"/>
      <c r="AG96" s="117">
        <f t="shared" si="118"/>
        <v>3</v>
      </c>
      <c r="AH96" s="117"/>
      <c r="AI96" s="117">
        <f t="shared" si="119"/>
        <v>0</v>
      </c>
      <c r="AJ96" s="117"/>
      <c r="AK96" s="117">
        <f t="shared" si="120"/>
        <v>0</v>
      </c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119">
        <f t="shared" si="121"/>
        <v>0</v>
      </c>
      <c r="AZ96" s="73"/>
      <c r="BA96" s="119">
        <f t="shared" si="122"/>
        <v>0</v>
      </c>
      <c r="BB96" s="73"/>
      <c r="BC96" s="119">
        <f t="shared" si="123"/>
        <v>0</v>
      </c>
      <c r="BD96" s="73"/>
      <c r="BE96" s="119">
        <f t="shared" si="124"/>
        <v>0</v>
      </c>
      <c r="BF96" s="73"/>
      <c r="BG96" s="119">
        <f t="shared" si="125"/>
        <v>0</v>
      </c>
      <c r="BH96" s="73"/>
      <c r="BI96" s="119">
        <f t="shared" si="126"/>
        <v>0</v>
      </c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4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</row>
    <row r="97" spans="2:205" ht="12" customHeight="1">
      <c r="B97" s="152" t="str">
        <f t="shared" si="127"/>
        <v>PALLEJÀ</v>
      </c>
      <c r="C97" s="152">
        <f t="shared" si="103"/>
        <v>3</v>
      </c>
      <c r="D97" s="152"/>
      <c r="E97" s="117">
        <f t="shared" si="104"/>
        <v>0</v>
      </c>
      <c r="F97" s="117"/>
      <c r="G97" s="117">
        <f t="shared" si="105"/>
        <v>0</v>
      </c>
      <c r="H97" s="117"/>
      <c r="I97" s="117">
        <f t="shared" si="106"/>
        <v>0</v>
      </c>
      <c r="J97" s="117"/>
      <c r="K97" s="117">
        <f t="shared" si="107"/>
        <v>0</v>
      </c>
      <c r="L97" s="117"/>
      <c r="M97" s="117">
        <f t="shared" si="108"/>
        <v>3</v>
      </c>
      <c r="N97" s="117"/>
      <c r="O97" s="117">
        <f t="shared" si="109"/>
        <v>0</v>
      </c>
      <c r="P97" s="117"/>
      <c r="Q97" s="117">
        <f t="shared" si="110"/>
        <v>0</v>
      </c>
      <c r="R97" s="117"/>
      <c r="S97" s="117">
        <f t="shared" si="111"/>
        <v>3</v>
      </c>
      <c r="T97" s="117"/>
      <c r="U97" s="117">
        <f t="shared" si="112"/>
        <v>0</v>
      </c>
      <c r="V97" s="117"/>
      <c r="W97" s="117">
        <f t="shared" si="113"/>
        <v>0</v>
      </c>
      <c r="X97" s="117"/>
      <c r="Y97" s="117">
        <f t="shared" si="114"/>
        <v>0</v>
      </c>
      <c r="Z97" s="117"/>
      <c r="AA97" s="117">
        <f t="shared" si="115"/>
        <v>3</v>
      </c>
      <c r="AB97" s="117"/>
      <c r="AC97" s="117">
        <f t="shared" si="116"/>
        <v>0</v>
      </c>
      <c r="AD97" s="117"/>
      <c r="AE97" s="117">
        <f t="shared" si="117"/>
        <v>3</v>
      </c>
      <c r="AF97" s="117"/>
      <c r="AG97" s="117">
        <f t="shared" si="118"/>
        <v>0</v>
      </c>
      <c r="AH97" s="117"/>
      <c r="AI97" s="117">
        <f t="shared" si="119"/>
        <v>0</v>
      </c>
      <c r="AJ97" s="117"/>
      <c r="AK97" s="117">
        <f t="shared" si="120"/>
        <v>0</v>
      </c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119">
        <f t="shared" si="121"/>
        <v>0</v>
      </c>
      <c r="AZ97" s="73"/>
      <c r="BA97" s="119">
        <f t="shared" si="122"/>
        <v>0</v>
      </c>
      <c r="BB97" s="73"/>
      <c r="BC97" s="119">
        <f t="shared" si="123"/>
        <v>0</v>
      </c>
      <c r="BD97" s="73"/>
      <c r="BE97" s="119">
        <f t="shared" si="124"/>
        <v>0</v>
      </c>
      <c r="BF97" s="73"/>
      <c r="BG97" s="119">
        <f t="shared" si="125"/>
        <v>0</v>
      </c>
      <c r="BH97" s="73"/>
      <c r="BI97" s="119">
        <f t="shared" si="126"/>
        <v>0</v>
      </c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4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</row>
    <row r="98" spans="2:205" ht="12" customHeight="1">
      <c r="B98" s="152" t="str">
        <f t="shared" si="127"/>
        <v>PEÑAROL</v>
      </c>
      <c r="C98" s="152">
        <f t="shared" si="103"/>
        <v>3</v>
      </c>
      <c r="D98" s="152"/>
      <c r="E98" s="117">
        <f t="shared" si="104"/>
        <v>0</v>
      </c>
      <c r="F98" s="117"/>
      <c r="G98" s="117">
        <f t="shared" si="105"/>
        <v>0</v>
      </c>
      <c r="H98" s="117"/>
      <c r="I98" s="117">
        <f t="shared" si="106"/>
        <v>1</v>
      </c>
      <c r="J98" s="117"/>
      <c r="K98" s="117">
        <f t="shared" si="107"/>
        <v>0</v>
      </c>
      <c r="L98" s="117"/>
      <c r="M98" s="117">
        <f t="shared" si="108"/>
        <v>0</v>
      </c>
      <c r="N98" s="117"/>
      <c r="O98" s="117">
        <f t="shared" si="109"/>
        <v>0</v>
      </c>
      <c r="P98" s="117"/>
      <c r="Q98" s="117">
        <f t="shared" si="110"/>
        <v>3</v>
      </c>
      <c r="R98" s="117"/>
      <c r="S98" s="117">
        <f t="shared" si="111"/>
        <v>3</v>
      </c>
      <c r="T98" s="117"/>
      <c r="U98" s="117">
        <f t="shared" si="112"/>
        <v>0</v>
      </c>
      <c r="V98" s="117"/>
      <c r="W98" s="117">
        <f t="shared" si="113"/>
        <v>0</v>
      </c>
      <c r="X98" s="117"/>
      <c r="Y98" s="117">
        <f t="shared" si="114"/>
        <v>0</v>
      </c>
      <c r="Z98" s="117"/>
      <c r="AA98" s="117">
        <f t="shared" si="115"/>
        <v>0</v>
      </c>
      <c r="AB98" s="117"/>
      <c r="AC98" s="117">
        <f t="shared" si="116"/>
        <v>0</v>
      </c>
      <c r="AD98" s="117"/>
      <c r="AE98" s="117">
        <f t="shared" si="117"/>
        <v>0</v>
      </c>
      <c r="AF98" s="117"/>
      <c r="AG98" s="117">
        <f t="shared" si="118"/>
        <v>3</v>
      </c>
      <c r="AH98" s="117"/>
      <c r="AI98" s="117">
        <f t="shared" si="119"/>
        <v>0</v>
      </c>
      <c r="AJ98" s="117"/>
      <c r="AK98" s="117">
        <f t="shared" si="120"/>
        <v>0</v>
      </c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119">
        <f t="shared" si="121"/>
        <v>0</v>
      </c>
      <c r="AZ98" s="73"/>
      <c r="BA98" s="119">
        <f t="shared" si="122"/>
        <v>0</v>
      </c>
      <c r="BB98" s="73"/>
      <c r="BC98" s="119">
        <f t="shared" si="123"/>
        <v>0</v>
      </c>
      <c r="BD98" s="73"/>
      <c r="BE98" s="119">
        <f t="shared" si="124"/>
        <v>0</v>
      </c>
      <c r="BF98" s="73"/>
      <c r="BG98" s="119">
        <f t="shared" si="125"/>
        <v>0</v>
      </c>
      <c r="BH98" s="73"/>
      <c r="BI98" s="119">
        <f t="shared" si="126"/>
        <v>0</v>
      </c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4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</row>
    <row r="99" spans="2:205" ht="12" customHeight="1">
      <c r="B99" s="152" t="str">
        <f t="shared" si="127"/>
        <v>RAPUCO</v>
      </c>
      <c r="C99" s="152">
        <f t="shared" si="103"/>
        <v>3</v>
      </c>
      <c r="D99" s="152"/>
      <c r="E99" s="117">
        <f t="shared" si="104"/>
        <v>0</v>
      </c>
      <c r="F99" s="117"/>
      <c r="G99" s="117">
        <f t="shared" si="105"/>
        <v>0</v>
      </c>
      <c r="H99" s="117"/>
      <c r="I99" s="117">
        <f t="shared" si="106"/>
        <v>0</v>
      </c>
      <c r="J99" s="117"/>
      <c r="K99" s="117">
        <f t="shared" si="107"/>
        <v>0</v>
      </c>
      <c r="L99" s="117"/>
      <c r="M99" s="117">
        <f t="shared" si="108"/>
        <v>0</v>
      </c>
      <c r="N99" s="117"/>
      <c r="O99" s="117">
        <f t="shared" si="109"/>
        <v>0</v>
      </c>
      <c r="P99" s="117"/>
      <c r="Q99" s="117">
        <f t="shared" si="110"/>
        <v>3</v>
      </c>
      <c r="R99" s="117"/>
      <c r="S99" s="117">
        <f t="shared" si="111"/>
        <v>3</v>
      </c>
      <c r="T99" s="117"/>
      <c r="U99" s="117">
        <f t="shared" si="112"/>
        <v>1</v>
      </c>
      <c r="V99" s="117"/>
      <c r="W99" s="117">
        <f t="shared" si="113"/>
        <v>0</v>
      </c>
      <c r="X99" s="117"/>
      <c r="Y99" s="117">
        <f t="shared" si="114"/>
        <v>0</v>
      </c>
      <c r="Z99" s="117"/>
      <c r="AA99" s="117">
        <f t="shared" si="115"/>
        <v>3</v>
      </c>
      <c r="AB99" s="117"/>
      <c r="AC99" s="117">
        <f t="shared" si="116"/>
        <v>3</v>
      </c>
      <c r="AD99" s="117"/>
      <c r="AE99" s="117">
        <f t="shared" si="117"/>
        <v>0</v>
      </c>
      <c r="AF99" s="117"/>
      <c r="AG99" s="117">
        <f t="shared" si="118"/>
        <v>0</v>
      </c>
      <c r="AH99" s="117"/>
      <c r="AI99" s="117">
        <f t="shared" si="119"/>
        <v>0</v>
      </c>
      <c r="AJ99" s="117"/>
      <c r="AK99" s="117">
        <f t="shared" si="120"/>
        <v>0</v>
      </c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119">
        <f t="shared" si="121"/>
        <v>0</v>
      </c>
      <c r="AZ99" s="73"/>
      <c r="BA99" s="119">
        <f t="shared" si="122"/>
        <v>0</v>
      </c>
      <c r="BB99" s="73"/>
      <c r="BC99" s="119">
        <f t="shared" si="123"/>
        <v>0</v>
      </c>
      <c r="BD99" s="73"/>
      <c r="BE99" s="119">
        <f t="shared" si="124"/>
        <v>0</v>
      </c>
      <c r="BF99" s="73"/>
      <c r="BG99" s="119">
        <f t="shared" si="125"/>
        <v>0</v>
      </c>
      <c r="BH99" s="73"/>
      <c r="BI99" s="119">
        <f t="shared" si="126"/>
        <v>0</v>
      </c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4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</row>
    <row r="100" spans="2:205" ht="12" customHeight="1">
      <c r="B100" s="152">
        <f t="shared" si="127"/>
        <v>0</v>
      </c>
      <c r="C100" s="152">
        <f t="shared" si="103"/>
        <v>0</v>
      </c>
      <c r="D100" s="152"/>
      <c r="E100" s="117">
        <f t="shared" si="104"/>
        <v>0</v>
      </c>
      <c r="F100" s="117"/>
      <c r="G100" s="117">
        <f t="shared" si="105"/>
        <v>0</v>
      </c>
      <c r="H100" s="117"/>
      <c r="I100" s="117">
        <f t="shared" si="106"/>
        <v>0</v>
      </c>
      <c r="J100" s="117"/>
      <c r="K100" s="117">
        <f t="shared" si="107"/>
        <v>0</v>
      </c>
      <c r="L100" s="117"/>
      <c r="M100" s="117">
        <f t="shared" si="108"/>
        <v>0</v>
      </c>
      <c r="N100" s="117"/>
      <c r="O100" s="117">
        <f t="shared" si="109"/>
        <v>0</v>
      </c>
      <c r="P100" s="117"/>
      <c r="Q100" s="117">
        <f t="shared" si="110"/>
        <v>0</v>
      </c>
      <c r="R100" s="117"/>
      <c r="S100" s="117">
        <f t="shared" si="111"/>
        <v>0</v>
      </c>
      <c r="T100" s="117"/>
      <c r="U100" s="117">
        <f t="shared" si="112"/>
        <v>0</v>
      </c>
      <c r="V100" s="117"/>
      <c r="W100" s="117">
        <f t="shared" si="113"/>
        <v>0</v>
      </c>
      <c r="X100" s="117"/>
      <c r="Y100" s="117">
        <f t="shared" si="114"/>
        <v>0</v>
      </c>
      <c r="Z100" s="117"/>
      <c r="AA100" s="117">
        <f t="shared" si="115"/>
        <v>0</v>
      </c>
      <c r="AB100" s="117"/>
      <c r="AC100" s="117">
        <f t="shared" si="116"/>
        <v>0</v>
      </c>
      <c r="AD100" s="117"/>
      <c r="AE100" s="117">
        <f t="shared" si="117"/>
        <v>0</v>
      </c>
      <c r="AF100" s="117"/>
      <c r="AG100" s="117">
        <f t="shared" si="118"/>
        <v>0</v>
      </c>
      <c r="AH100" s="117"/>
      <c r="AI100" s="117">
        <f t="shared" si="119"/>
        <v>0</v>
      </c>
      <c r="AJ100" s="117"/>
      <c r="AK100" s="117">
        <f t="shared" si="120"/>
        <v>0</v>
      </c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119">
        <f t="shared" si="121"/>
        <v>0</v>
      </c>
      <c r="AZ100" s="73"/>
      <c r="BA100" s="119">
        <f t="shared" si="122"/>
        <v>0</v>
      </c>
      <c r="BB100" s="73"/>
      <c r="BC100" s="119">
        <f t="shared" si="123"/>
        <v>0</v>
      </c>
      <c r="BD100" s="73"/>
      <c r="BE100" s="119">
        <f t="shared" si="124"/>
        <v>0</v>
      </c>
      <c r="BF100" s="73"/>
      <c r="BG100" s="119">
        <f t="shared" si="125"/>
        <v>0</v>
      </c>
      <c r="BH100" s="73"/>
      <c r="BI100" s="119">
        <f t="shared" si="126"/>
        <v>0</v>
      </c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4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</row>
    <row r="101" spans="2:205" ht="12" customHeight="1">
      <c r="B101" s="152">
        <f>B28</f>
        <v>0</v>
      </c>
      <c r="C101" s="152">
        <f>IF(D28&gt;C28,3,0)+(IF(C28=D28,1,0)*COUNT(C28))</f>
        <v>0</v>
      </c>
      <c r="D101" s="152"/>
      <c r="E101" s="117">
        <f t="shared" si="104"/>
        <v>0</v>
      </c>
      <c r="F101" s="117"/>
      <c r="G101" s="117">
        <f t="shared" si="105"/>
        <v>0</v>
      </c>
      <c r="H101" s="117"/>
      <c r="I101" s="117">
        <f t="shared" si="106"/>
        <v>0</v>
      </c>
      <c r="J101" s="117"/>
      <c r="K101" s="117">
        <f t="shared" si="107"/>
        <v>0</v>
      </c>
      <c r="L101" s="117"/>
      <c r="M101" s="117">
        <f t="shared" si="108"/>
        <v>0</v>
      </c>
      <c r="N101" s="117"/>
      <c r="O101" s="117">
        <f t="shared" si="109"/>
        <v>0</v>
      </c>
      <c r="P101" s="117"/>
      <c r="Q101" s="117">
        <f t="shared" si="110"/>
        <v>0</v>
      </c>
      <c r="R101" s="117"/>
      <c r="S101" s="117">
        <f t="shared" si="111"/>
        <v>0</v>
      </c>
      <c r="T101" s="117"/>
      <c r="U101" s="117">
        <f t="shared" si="112"/>
        <v>0</v>
      </c>
      <c r="V101" s="117"/>
      <c r="W101" s="117">
        <f t="shared" si="113"/>
        <v>0</v>
      </c>
      <c r="X101" s="117"/>
      <c r="Y101" s="117">
        <f t="shared" si="114"/>
        <v>0</v>
      </c>
      <c r="Z101" s="117"/>
      <c r="AA101" s="117">
        <f t="shared" si="115"/>
        <v>0</v>
      </c>
      <c r="AB101" s="117"/>
      <c r="AC101" s="117">
        <f t="shared" si="116"/>
        <v>0</v>
      </c>
      <c r="AD101" s="117"/>
      <c r="AE101" s="117">
        <f t="shared" si="117"/>
        <v>0</v>
      </c>
      <c r="AF101" s="117"/>
      <c r="AG101" s="117">
        <f t="shared" si="118"/>
        <v>0</v>
      </c>
      <c r="AH101" s="117"/>
      <c r="AI101" s="117">
        <f t="shared" si="119"/>
        <v>0</v>
      </c>
      <c r="AJ101" s="117"/>
      <c r="AK101" s="117">
        <f t="shared" si="120"/>
        <v>0</v>
      </c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119">
        <f t="shared" si="121"/>
        <v>0</v>
      </c>
      <c r="AZ101" s="73"/>
      <c r="BA101" s="119">
        <f t="shared" si="122"/>
        <v>0</v>
      </c>
      <c r="BB101" s="73"/>
      <c r="BC101" s="119">
        <f t="shared" si="123"/>
        <v>0</v>
      </c>
      <c r="BD101" s="73"/>
      <c r="BE101" s="119">
        <f t="shared" si="124"/>
        <v>0</v>
      </c>
      <c r="BF101" s="73"/>
      <c r="BG101" s="119">
        <f t="shared" si="125"/>
        <v>0</v>
      </c>
      <c r="BH101" s="73"/>
      <c r="BI101" s="119">
        <f t="shared" si="126"/>
        <v>0</v>
      </c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4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</row>
    <row r="102" spans="2:205" ht="12" customHeight="1">
      <c r="B102" s="123">
        <f t="shared" si="127"/>
        <v>0</v>
      </c>
      <c r="C102" s="152">
        <f aca="true" t="shared" si="128" ref="C102:C115">IF(D29&gt;C29,3,0)+(IF(C29=D29,1,0)*COUNT(C29))</f>
        <v>0</v>
      </c>
      <c r="D102" s="152"/>
      <c r="E102" s="117">
        <f t="shared" si="104"/>
        <v>0</v>
      </c>
      <c r="F102" s="117"/>
      <c r="G102" s="117">
        <f t="shared" si="105"/>
        <v>0</v>
      </c>
      <c r="H102" s="117"/>
      <c r="I102" s="117">
        <f t="shared" si="106"/>
        <v>0</v>
      </c>
      <c r="J102" s="117"/>
      <c r="K102" s="117">
        <f t="shared" si="107"/>
        <v>0</v>
      </c>
      <c r="L102" s="117"/>
      <c r="M102" s="117">
        <f t="shared" si="108"/>
        <v>0</v>
      </c>
      <c r="N102" s="117"/>
      <c r="O102" s="117">
        <f t="shared" si="109"/>
        <v>0</v>
      </c>
      <c r="P102" s="117"/>
      <c r="Q102" s="117">
        <f t="shared" si="110"/>
        <v>0</v>
      </c>
      <c r="R102" s="117"/>
      <c r="S102" s="117">
        <f t="shared" si="111"/>
        <v>0</v>
      </c>
      <c r="T102" s="117"/>
      <c r="U102" s="117">
        <f t="shared" si="112"/>
        <v>0</v>
      </c>
      <c r="V102" s="117"/>
      <c r="W102" s="117">
        <f t="shared" si="113"/>
        <v>0</v>
      </c>
      <c r="X102" s="117"/>
      <c r="Y102" s="117">
        <f t="shared" si="114"/>
        <v>0</v>
      </c>
      <c r="Z102" s="117"/>
      <c r="AA102" s="117">
        <f t="shared" si="115"/>
        <v>0</v>
      </c>
      <c r="AB102" s="117"/>
      <c r="AC102" s="117">
        <f t="shared" si="116"/>
        <v>0</v>
      </c>
      <c r="AD102" s="117"/>
      <c r="AE102" s="117">
        <f t="shared" si="117"/>
        <v>0</v>
      </c>
      <c r="AF102" s="117"/>
      <c r="AG102" s="117">
        <f t="shared" si="118"/>
        <v>0</v>
      </c>
      <c r="AH102" s="117"/>
      <c r="AI102" s="117">
        <f t="shared" si="119"/>
        <v>0</v>
      </c>
      <c r="AJ102" s="117"/>
      <c r="AK102" s="117">
        <f t="shared" si="120"/>
        <v>0</v>
      </c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119">
        <f aca="true" t="shared" si="129" ref="AY102:AY107">IF(AZ78&gt;AY78,3,0)+(IF(AY78=AZ78,1,0)*COUNT(AY78))</f>
        <v>0</v>
      </c>
      <c r="AZ102" s="73"/>
      <c r="BA102" s="119">
        <f aca="true" t="shared" si="130" ref="BA102:BA107">IF(BB78&gt;BA78,3,0)+(IF(BA78=BB78,1,0)*COUNT(BA78))</f>
        <v>0</v>
      </c>
      <c r="BB102" s="73"/>
      <c r="BC102" s="119">
        <f aca="true" t="shared" si="131" ref="BC102:BC107">IF(BD78&gt;BC78,3,0)+(IF(BC78=BD78,1,0)*COUNT(BC78))</f>
        <v>0</v>
      </c>
      <c r="BD102" s="73"/>
      <c r="BE102" s="119">
        <f aca="true" t="shared" si="132" ref="BE102:BE107">IF(BF78&gt;BE78,3,0)+(IF(BE78=BF78,1,0)*COUNT(BE78))</f>
        <v>0</v>
      </c>
      <c r="BF102" s="73"/>
      <c r="BG102" s="119">
        <f aca="true" t="shared" si="133" ref="BG102:BG107">IF(BH78&gt;BG78,3,0)+(IF(BG78=BH78,1,0)*COUNT(BG78))</f>
        <v>0</v>
      </c>
      <c r="BH102" s="73"/>
      <c r="BI102" s="119">
        <f aca="true" t="shared" si="134" ref="BI102:BI107">IF(BJ78&gt;BI78,3,0)+(IF(BI78=BJ78,1,0)*COUNT(BI78))</f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4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</row>
    <row r="103" spans="2:205" ht="12" customHeight="1">
      <c r="B103" s="123">
        <f>B30</f>
        <v>0</v>
      </c>
      <c r="C103" s="152">
        <f t="shared" si="128"/>
        <v>0</v>
      </c>
      <c r="D103" s="152"/>
      <c r="E103" s="117">
        <f t="shared" si="104"/>
        <v>0</v>
      </c>
      <c r="F103" s="117"/>
      <c r="G103" s="117">
        <f t="shared" si="105"/>
        <v>0</v>
      </c>
      <c r="H103" s="117"/>
      <c r="I103" s="117">
        <f t="shared" si="106"/>
        <v>0</v>
      </c>
      <c r="J103" s="117"/>
      <c r="K103" s="117">
        <f t="shared" si="107"/>
        <v>0</v>
      </c>
      <c r="L103" s="117"/>
      <c r="M103" s="117">
        <f t="shared" si="108"/>
        <v>0</v>
      </c>
      <c r="N103" s="117"/>
      <c r="O103" s="117">
        <f t="shared" si="109"/>
        <v>0</v>
      </c>
      <c r="P103" s="117"/>
      <c r="Q103" s="117">
        <f t="shared" si="110"/>
        <v>0</v>
      </c>
      <c r="R103" s="117"/>
      <c r="S103" s="117">
        <f t="shared" si="111"/>
        <v>0</v>
      </c>
      <c r="T103" s="117"/>
      <c r="U103" s="117">
        <f t="shared" si="112"/>
        <v>0</v>
      </c>
      <c r="V103" s="117"/>
      <c r="W103" s="117">
        <f t="shared" si="113"/>
        <v>0</v>
      </c>
      <c r="X103" s="117"/>
      <c r="Y103" s="117">
        <f t="shared" si="114"/>
        <v>0</v>
      </c>
      <c r="Z103" s="117"/>
      <c r="AA103" s="117">
        <f t="shared" si="115"/>
        <v>0</v>
      </c>
      <c r="AB103" s="117"/>
      <c r="AC103" s="117">
        <f t="shared" si="116"/>
        <v>0</v>
      </c>
      <c r="AD103" s="117"/>
      <c r="AE103" s="117">
        <f t="shared" si="117"/>
        <v>0</v>
      </c>
      <c r="AF103" s="117"/>
      <c r="AG103" s="117">
        <f t="shared" si="118"/>
        <v>0</v>
      </c>
      <c r="AH103" s="117"/>
      <c r="AI103" s="117">
        <f t="shared" si="119"/>
        <v>0</v>
      </c>
      <c r="AJ103" s="117"/>
      <c r="AK103" s="117">
        <f t="shared" si="120"/>
        <v>0</v>
      </c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119">
        <f t="shared" si="129"/>
        <v>0</v>
      </c>
      <c r="AZ103" s="73"/>
      <c r="BA103" s="119">
        <f t="shared" si="130"/>
        <v>0</v>
      </c>
      <c r="BB103" s="73"/>
      <c r="BC103" s="119">
        <f t="shared" si="131"/>
        <v>0</v>
      </c>
      <c r="BD103" s="73"/>
      <c r="BE103" s="119">
        <f t="shared" si="132"/>
        <v>0</v>
      </c>
      <c r="BF103" s="73"/>
      <c r="BG103" s="119">
        <f t="shared" si="133"/>
        <v>0</v>
      </c>
      <c r="BH103" s="73"/>
      <c r="BI103" s="119">
        <f t="shared" si="134"/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4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</row>
    <row r="104" spans="2:205" ht="12" customHeight="1">
      <c r="B104" s="123">
        <f t="shared" si="127"/>
        <v>0</v>
      </c>
      <c r="C104" s="152">
        <f t="shared" si="128"/>
        <v>0</v>
      </c>
      <c r="D104" s="152"/>
      <c r="E104" s="117">
        <f t="shared" si="104"/>
        <v>0</v>
      </c>
      <c r="F104" s="117"/>
      <c r="G104" s="117">
        <f t="shared" si="105"/>
        <v>0</v>
      </c>
      <c r="H104" s="117"/>
      <c r="I104" s="117">
        <f t="shared" si="106"/>
        <v>0</v>
      </c>
      <c r="J104" s="117"/>
      <c r="K104" s="117">
        <f t="shared" si="107"/>
        <v>0</v>
      </c>
      <c r="L104" s="117"/>
      <c r="M104" s="117">
        <f t="shared" si="108"/>
        <v>0</v>
      </c>
      <c r="N104" s="117"/>
      <c r="O104" s="117">
        <f t="shared" si="109"/>
        <v>0</v>
      </c>
      <c r="P104" s="117"/>
      <c r="Q104" s="117">
        <f t="shared" si="110"/>
        <v>0</v>
      </c>
      <c r="R104" s="117"/>
      <c r="S104" s="117">
        <f t="shared" si="111"/>
        <v>0</v>
      </c>
      <c r="T104" s="117"/>
      <c r="U104" s="117">
        <f t="shared" si="112"/>
        <v>0</v>
      </c>
      <c r="V104" s="117"/>
      <c r="W104" s="117">
        <f t="shared" si="113"/>
        <v>0</v>
      </c>
      <c r="X104" s="117"/>
      <c r="Y104" s="117">
        <f t="shared" si="114"/>
        <v>0</v>
      </c>
      <c r="Z104" s="117"/>
      <c r="AA104" s="117">
        <f t="shared" si="115"/>
        <v>0</v>
      </c>
      <c r="AB104" s="117"/>
      <c r="AC104" s="117">
        <f t="shared" si="116"/>
        <v>0</v>
      </c>
      <c r="AD104" s="117"/>
      <c r="AE104" s="117">
        <f t="shared" si="117"/>
        <v>0</v>
      </c>
      <c r="AF104" s="117"/>
      <c r="AG104" s="117">
        <f t="shared" si="118"/>
        <v>0</v>
      </c>
      <c r="AH104" s="117"/>
      <c r="AI104" s="117">
        <f t="shared" si="119"/>
        <v>0</v>
      </c>
      <c r="AJ104" s="117"/>
      <c r="AK104" s="117">
        <f t="shared" si="120"/>
        <v>0</v>
      </c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119">
        <f t="shared" si="129"/>
        <v>0</v>
      </c>
      <c r="AZ104" s="73"/>
      <c r="BA104" s="119">
        <f t="shared" si="130"/>
        <v>0</v>
      </c>
      <c r="BB104" s="73"/>
      <c r="BC104" s="119">
        <f t="shared" si="131"/>
        <v>0</v>
      </c>
      <c r="BD104" s="73"/>
      <c r="BE104" s="119">
        <f t="shared" si="132"/>
        <v>0</v>
      </c>
      <c r="BF104" s="73"/>
      <c r="BG104" s="119">
        <f t="shared" si="133"/>
        <v>0</v>
      </c>
      <c r="BH104" s="73"/>
      <c r="BI104" s="119">
        <f t="shared" si="134"/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4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</row>
    <row r="105" spans="2:205" ht="12" customHeight="1">
      <c r="B105" s="123">
        <f t="shared" si="127"/>
        <v>0</v>
      </c>
      <c r="C105" s="152">
        <f t="shared" si="128"/>
        <v>0</v>
      </c>
      <c r="D105" s="152"/>
      <c r="E105" s="117">
        <f t="shared" si="104"/>
        <v>0</v>
      </c>
      <c r="F105" s="117"/>
      <c r="G105" s="117">
        <f t="shared" si="105"/>
        <v>0</v>
      </c>
      <c r="H105" s="117"/>
      <c r="I105" s="117">
        <f t="shared" si="106"/>
        <v>0</v>
      </c>
      <c r="J105" s="117"/>
      <c r="K105" s="117">
        <f t="shared" si="107"/>
        <v>0</v>
      </c>
      <c r="L105" s="117"/>
      <c r="M105" s="117">
        <f t="shared" si="108"/>
        <v>0</v>
      </c>
      <c r="N105" s="117"/>
      <c r="O105" s="117">
        <f t="shared" si="109"/>
        <v>0</v>
      </c>
      <c r="P105" s="117"/>
      <c r="Q105" s="117">
        <f t="shared" si="110"/>
        <v>0</v>
      </c>
      <c r="R105" s="117"/>
      <c r="S105" s="117">
        <f t="shared" si="111"/>
        <v>0</v>
      </c>
      <c r="T105" s="117"/>
      <c r="U105" s="117">
        <f t="shared" si="112"/>
        <v>0</v>
      </c>
      <c r="V105" s="117"/>
      <c r="W105" s="117">
        <f t="shared" si="113"/>
        <v>0</v>
      </c>
      <c r="X105" s="117"/>
      <c r="Y105" s="117">
        <f t="shared" si="114"/>
        <v>0</v>
      </c>
      <c r="Z105" s="117"/>
      <c r="AA105" s="117">
        <f t="shared" si="115"/>
        <v>0</v>
      </c>
      <c r="AB105" s="117"/>
      <c r="AC105" s="117">
        <f t="shared" si="116"/>
        <v>0</v>
      </c>
      <c r="AD105" s="117"/>
      <c r="AE105" s="117">
        <f t="shared" si="117"/>
        <v>0</v>
      </c>
      <c r="AF105" s="117"/>
      <c r="AG105" s="117">
        <f t="shared" si="118"/>
        <v>0</v>
      </c>
      <c r="AH105" s="117"/>
      <c r="AI105" s="117">
        <f t="shared" si="119"/>
        <v>0</v>
      </c>
      <c r="AJ105" s="117"/>
      <c r="AK105" s="117">
        <f t="shared" si="120"/>
        <v>0</v>
      </c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119">
        <f t="shared" si="129"/>
        <v>0</v>
      </c>
      <c r="AZ105" s="73"/>
      <c r="BA105" s="119">
        <f t="shared" si="130"/>
        <v>0</v>
      </c>
      <c r="BB105" s="73"/>
      <c r="BC105" s="119">
        <f t="shared" si="131"/>
        <v>0</v>
      </c>
      <c r="BD105" s="73"/>
      <c r="BE105" s="119">
        <f t="shared" si="132"/>
        <v>0</v>
      </c>
      <c r="BF105" s="73"/>
      <c r="BG105" s="119">
        <f t="shared" si="133"/>
        <v>0</v>
      </c>
      <c r="BH105" s="73"/>
      <c r="BI105" s="119">
        <f t="shared" si="134"/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4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</row>
    <row r="106" spans="2:205" ht="12" customHeight="1">
      <c r="B106" s="123">
        <f t="shared" si="127"/>
        <v>0</v>
      </c>
      <c r="C106" s="152">
        <f t="shared" si="128"/>
        <v>0</v>
      </c>
      <c r="D106" s="152"/>
      <c r="E106" s="117">
        <f t="shared" si="104"/>
        <v>0</v>
      </c>
      <c r="F106" s="117"/>
      <c r="G106" s="117">
        <f t="shared" si="105"/>
        <v>0</v>
      </c>
      <c r="H106" s="117"/>
      <c r="I106" s="117">
        <f t="shared" si="106"/>
        <v>0</v>
      </c>
      <c r="J106" s="117"/>
      <c r="K106" s="117">
        <f t="shared" si="107"/>
        <v>0</v>
      </c>
      <c r="L106" s="117"/>
      <c r="M106" s="117">
        <f t="shared" si="108"/>
        <v>0</v>
      </c>
      <c r="N106" s="117"/>
      <c r="O106" s="117">
        <f t="shared" si="109"/>
        <v>0</v>
      </c>
      <c r="P106" s="117"/>
      <c r="Q106" s="117">
        <f t="shared" si="110"/>
        <v>0</v>
      </c>
      <c r="R106" s="117"/>
      <c r="S106" s="117">
        <f t="shared" si="111"/>
        <v>0</v>
      </c>
      <c r="T106" s="117"/>
      <c r="U106" s="117">
        <f t="shared" si="112"/>
        <v>0</v>
      </c>
      <c r="V106" s="117"/>
      <c r="W106" s="117">
        <f t="shared" si="113"/>
        <v>0</v>
      </c>
      <c r="X106" s="117"/>
      <c r="Y106" s="117">
        <f t="shared" si="114"/>
        <v>0</v>
      </c>
      <c r="Z106" s="117"/>
      <c r="AA106" s="117">
        <f t="shared" si="115"/>
        <v>0</v>
      </c>
      <c r="AB106" s="117"/>
      <c r="AC106" s="117">
        <f t="shared" si="116"/>
        <v>0</v>
      </c>
      <c r="AD106" s="117"/>
      <c r="AE106" s="117">
        <f t="shared" si="117"/>
        <v>0</v>
      </c>
      <c r="AF106" s="117"/>
      <c r="AG106" s="117">
        <f t="shared" si="118"/>
        <v>0</v>
      </c>
      <c r="AH106" s="117"/>
      <c r="AI106" s="117">
        <f t="shared" si="119"/>
        <v>0</v>
      </c>
      <c r="AJ106" s="117"/>
      <c r="AK106" s="117">
        <f t="shared" si="120"/>
        <v>0</v>
      </c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119">
        <f t="shared" si="129"/>
        <v>0</v>
      </c>
      <c r="AZ106" s="73"/>
      <c r="BA106" s="119">
        <f t="shared" si="130"/>
        <v>0</v>
      </c>
      <c r="BB106" s="73"/>
      <c r="BC106" s="119">
        <f t="shared" si="131"/>
        <v>0</v>
      </c>
      <c r="BD106" s="73"/>
      <c r="BE106" s="119">
        <f t="shared" si="132"/>
        <v>0</v>
      </c>
      <c r="BF106" s="73"/>
      <c r="BG106" s="119">
        <f t="shared" si="133"/>
        <v>0</v>
      </c>
      <c r="BH106" s="73"/>
      <c r="BI106" s="119">
        <f t="shared" si="134"/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4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</row>
    <row r="107" spans="2:205" ht="12" customHeight="1">
      <c r="B107" s="123">
        <f t="shared" si="127"/>
        <v>0</v>
      </c>
      <c r="C107" s="152">
        <f t="shared" si="128"/>
        <v>0</v>
      </c>
      <c r="D107" s="152"/>
      <c r="E107" s="117">
        <f t="shared" si="104"/>
        <v>0</v>
      </c>
      <c r="F107" s="117"/>
      <c r="G107" s="117">
        <f t="shared" si="105"/>
        <v>0</v>
      </c>
      <c r="H107" s="117"/>
      <c r="I107" s="117">
        <f t="shared" si="106"/>
        <v>0</v>
      </c>
      <c r="J107" s="117"/>
      <c r="K107" s="117">
        <f t="shared" si="107"/>
        <v>0</v>
      </c>
      <c r="L107" s="117"/>
      <c r="M107" s="117">
        <f t="shared" si="108"/>
        <v>0</v>
      </c>
      <c r="N107" s="117"/>
      <c r="O107" s="117">
        <f t="shared" si="109"/>
        <v>0</v>
      </c>
      <c r="P107" s="117"/>
      <c r="Q107" s="117">
        <f t="shared" si="110"/>
        <v>0</v>
      </c>
      <c r="R107" s="117"/>
      <c r="S107" s="117">
        <f t="shared" si="111"/>
        <v>0</v>
      </c>
      <c r="T107" s="117"/>
      <c r="U107" s="117">
        <f t="shared" si="112"/>
        <v>0</v>
      </c>
      <c r="V107" s="117"/>
      <c r="W107" s="117">
        <f t="shared" si="113"/>
        <v>0</v>
      </c>
      <c r="X107" s="117"/>
      <c r="Y107" s="117">
        <f t="shared" si="114"/>
        <v>0</v>
      </c>
      <c r="Z107" s="117"/>
      <c r="AA107" s="117">
        <f t="shared" si="115"/>
        <v>0</v>
      </c>
      <c r="AB107" s="117"/>
      <c r="AC107" s="117">
        <f t="shared" si="116"/>
        <v>0</v>
      </c>
      <c r="AD107" s="117"/>
      <c r="AE107" s="117">
        <f t="shared" si="117"/>
        <v>0</v>
      </c>
      <c r="AF107" s="117"/>
      <c r="AG107" s="117">
        <f t="shared" si="118"/>
        <v>0</v>
      </c>
      <c r="AH107" s="117"/>
      <c r="AI107" s="117">
        <f t="shared" si="119"/>
        <v>0</v>
      </c>
      <c r="AJ107" s="117"/>
      <c r="AK107" s="117">
        <f t="shared" si="120"/>
        <v>0</v>
      </c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119">
        <f t="shared" si="129"/>
        <v>0</v>
      </c>
      <c r="AZ107" s="73"/>
      <c r="BA107" s="119">
        <f t="shared" si="130"/>
        <v>0</v>
      </c>
      <c r="BB107" s="73"/>
      <c r="BC107" s="119">
        <f t="shared" si="131"/>
        <v>0</v>
      </c>
      <c r="BD107" s="73"/>
      <c r="BE107" s="119">
        <f t="shared" si="132"/>
        <v>0</v>
      </c>
      <c r="BF107" s="73"/>
      <c r="BG107" s="119">
        <f t="shared" si="133"/>
        <v>0</v>
      </c>
      <c r="BH107" s="73"/>
      <c r="BI107" s="119">
        <f t="shared" si="134"/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4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</row>
    <row r="108" spans="2:205" ht="12" customHeight="1">
      <c r="B108" s="123">
        <f>B35</f>
        <v>0</v>
      </c>
      <c r="C108" s="152">
        <f t="shared" si="128"/>
        <v>0</v>
      </c>
      <c r="D108" s="152"/>
      <c r="E108" s="117">
        <f t="shared" si="104"/>
        <v>0</v>
      </c>
      <c r="F108" s="117"/>
      <c r="G108" s="117">
        <f t="shared" si="105"/>
        <v>0</v>
      </c>
      <c r="H108" s="117"/>
      <c r="I108" s="117">
        <f t="shared" si="106"/>
        <v>0</v>
      </c>
      <c r="J108" s="117"/>
      <c r="K108" s="117">
        <f t="shared" si="107"/>
        <v>0</v>
      </c>
      <c r="L108" s="117"/>
      <c r="M108" s="117">
        <f t="shared" si="108"/>
        <v>0</v>
      </c>
      <c r="N108" s="117"/>
      <c r="O108" s="117">
        <f t="shared" si="109"/>
        <v>0</v>
      </c>
      <c r="P108" s="117"/>
      <c r="Q108" s="117">
        <f t="shared" si="110"/>
        <v>0</v>
      </c>
      <c r="R108" s="117"/>
      <c r="S108" s="117">
        <f t="shared" si="111"/>
        <v>0</v>
      </c>
      <c r="T108" s="117"/>
      <c r="U108" s="117">
        <f t="shared" si="112"/>
        <v>0</v>
      </c>
      <c r="V108" s="117"/>
      <c r="W108" s="117">
        <f t="shared" si="113"/>
        <v>0</v>
      </c>
      <c r="X108" s="117"/>
      <c r="Y108" s="117">
        <f t="shared" si="114"/>
        <v>0</v>
      </c>
      <c r="Z108" s="117"/>
      <c r="AA108" s="117">
        <f t="shared" si="115"/>
        <v>0</v>
      </c>
      <c r="AB108" s="117"/>
      <c r="AC108" s="117">
        <f t="shared" si="116"/>
        <v>0</v>
      </c>
      <c r="AD108" s="117"/>
      <c r="AE108" s="117">
        <f t="shared" si="117"/>
        <v>0</v>
      </c>
      <c r="AF108" s="117"/>
      <c r="AG108" s="117">
        <f t="shared" si="118"/>
        <v>0</v>
      </c>
      <c r="AH108" s="117"/>
      <c r="AI108" s="117">
        <f t="shared" si="119"/>
        <v>0</v>
      </c>
      <c r="AJ108" s="117"/>
      <c r="AK108" s="117">
        <f t="shared" si="120"/>
        <v>0</v>
      </c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</row>
    <row r="109" spans="2:205" ht="12" customHeight="1">
      <c r="B109" s="123">
        <f t="shared" si="127"/>
        <v>0</v>
      </c>
      <c r="C109" s="152">
        <f t="shared" si="128"/>
        <v>0</v>
      </c>
      <c r="D109" s="152"/>
      <c r="E109" s="117">
        <f t="shared" si="104"/>
        <v>0</v>
      </c>
      <c r="F109" s="117"/>
      <c r="G109" s="117">
        <f t="shared" si="105"/>
        <v>0</v>
      </c>
      <c r="H109" s="117"/>
      <c r="I109" s="117">
        <f t="shared" si="106"/>
        <v>0</v>
      </c>
      <c r="J109" s="117"/>
      <c r="K109" s="117">
        <f t="shared" si="107"/>
        <v>0</v>
      </c>
      <c r="L109" s="117"/>
      <c r="M109" s="117">
        <f t="shared" si="108"/>
        <v>0</v>
      </c>
      <c r="N109" s="117"/>
      <c r="O109" s="117">
        <f t="shared" si="109"/>
        <v>0</v>
      </c>
      <c r="P109" s="117"/>
      <c r="Q109" s="117">
        <f t="shared" si="110"/>
        <v>0</v>
      </c>
      <c r="R109" s="117"/>
      <c r="S109" s="117">
        <f t="shared" si="111"/>
        <v>0</v>
      </c>
      <c r="T109" s="117"/>
      <c r="U109" s="117">
        <f t="shared" si="112"/>
        <v>0</v>
      </c>
      <c r="V109" s="117"/>
      <c r="W109" s="117">
        <f t="shared" si="113"/>
        <v>0</v>
      </c>
      <c r="X109" s="117"/>
      <c r="Y109" s="117">
        <f t="shared" si="114"/>
        <v>0</v>
      </c>
      <c r="Z109" s="117"/>
      <c r="AA109" s="117">
        <f t="shared" si="115"/>
        <v>0</v>
      </c>
      <c r="AB109" s="117"/>
      <c r="AC109" s="117">
        <f t="shared" si="116"/>
        <v>0</v>
      </c>
      <c r="AD109" s="117"/>
      <c r="AE109" s="117">
        <f t="shared" si="117"/>
        <v>0</v>
      </c>
      <c r="AF109" s="117"/>
      <c r="AG109" s="117">
        <f t="shared" si="118"/>
        <v>0</v>
      </c>
      <c r="AH109" s="117"/>
      <c r="AI109" s="117">
        <f t="shared" si="119"/>
        <v>0</v>
      </c>
      <c r="AJ109" s="117"/>
      <c r="AK109" s="117">
        <f t="shared" si="120"/>
        <v>0</v>
      </c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</row>
    <row r="110" spans="2:205" ht="12" customHeight="1">
      <c r="B110" s="123">
        <f>B37</f>
        <v>0</v>
      </c>
      <c r="C110" s="152">
        <f t="shared" si="128"/>
        <v>0</v>
      </c>
      <c r="D110" s="152"/>
      <c r="E110" s="117">
        <f t="shared" si="104"/>
        <v>0</v>
      </c>
      <c r="F110" s="117"/>
      <c r="G110" s="117">
        <f t="shared" si="105"/>
        <v>0</v>
      </c>
      <c r="H110" s="117"/>
      <c r="I110" s="117">
        <f t="shared" si="106"/>
        <v>0</v>
      </c>
      <c r="J110" s="117"/>
      <c r="K110" s="117">
        <f t="shared" si="107"/>
        <v>0</v>
      </c>
      <c r="L110" s="117"/>
      <c r="M110" s="117">
        <f t="shared" si="108"/>
        <v>0</v>
      </c>
      <c r="N110" s="117"/>
      <c r="O110" s="117">
        <f t="shared" si="109"/>
        <v>0</v>
      </c>
      <c r="P110" s="117"/>
      <c r="Q110" s="117">
        <f t="shared" si="110"/>
        <v>0</v>
      </c>
      <c r="R110" s="117"/>
      <c r="S110" s="117">
        <f t="shared" si="111"/>
        <v>0</v>
      </c>
      <c r="T110" s="117"/>
      <c r="U110" s="117">
        <f t="shared" si="112"/>
        <v>0</v>
      </c>
      <c r="V110" s="117"/>
      <c r="W110" s="117">
        <f t="shared" si="113"/>
        <v>0</v>
      </c>
      <c r="X110" s="117"/>
      <c r="Y110" s="117">
        <f t="shared" si="114"/>
        <v>0</v>
      </c>
      <c r="Z110" s="117"/>
      <c r="AA110" s="117">
        <f t="shared" si="115"/>
        <v>0</v>
      </c>
      <c r="AB110" s="117"/>
      <c r="AC110" s="117">
        <f t="shared" si="116"/>
        <v>0</v>
      </c>
      <c r="AD110" s="117"/>
      <c r="AE110" s="117">
        <f t="shared" si="117"/>
        <v>0</v>
      </c>
      <c r="AF110" s="117"/>
      <c r="AG110" s="117">
        <f t="shared" si="118"/>
        <v>0</v>
      </c>
      <c r="AH110" s="117"/>
      <c r="AI110" s="117">
        <f t="shared" si="119"/>
        <v>0</v>
      </c>
      <c r="AJ110" s="117"/>
      <c r="AK110" s="117">
        <f t="shared" si="120"/>
        <v>0</v>
      </c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</row>
    <row r="111" spans="2:205" ht="12" customHeight="1">
      <c r="B111" s="123">
        <f t="shared" si="127"/>
        <v>0</v>
      </c>
      <c r="C111" s="152">
        <f t="shared" si="128"/>
        <v>0</v>
      </c>
      <c r="D111" s="152"/>
      <c r="E111" s="117">
        <f t="shared" si="104"/>
        <v>0</v>
      </c>
      <c r="F111" s="117"/>
      <c r="G111" s="117">
        <f t="shared" si="105"/>
        <v>0</v>
      </c>
      <c r="H111" s="117"/>
      <c r="I111" s="117">
        <f t="shared" si="106"/>
        <v>0</v>
      </c>
      <c r="J111" s="117"/>
      <c r="K111" s="117">
        <f t="shared" si="107"/>
        <v>0</v>
      </c>
      <c r="L111" s="117"/>
      <c r="M111" s="117">
        <f t="shared" si="108"/>
        <v>0</v>
      </c>
      <c r="N111" s="117"/>
      <c r="O111" s="117">
        <f t="shared" si="109"/>
        <v>0</v>
      </c>
      <c r="P111" s="117"/>
      <c r="Q111" s="117">
        <f t="shared" si="110"/>
        <v>0</v>
      </c>
      <c r="R111" s="117"/>
      <c r="S111" s="117">
        <f t="shared" si="111"/>
        <v>0</v>
      </c>
      <c r="T111" s="117"/>
      <c r="U111" s="117">
        <f t="shared" si="112"/>
        <v>0</v>
      </c>
      <c r="V111" s="117"/>
      <c r="W111" s="117">
        <f t="shared" si="113"/>
        <v>0</v>
      </c>
      <c r="X111" s="117"/>
      <c r="Y111" s="117">
        <f t="shared" si="114"/>
        <v>0</v>
      </c>
      <c r="Z111" s="117"/>
      <c r="AA111" s="117">
        <f t="shared" si="115"/>
        <v>0</v>
      </c>
      <c r="AB111" s="117"/>
      <c r="AC111" s="117">
        <f t="shared" si="116"/>
        <v>0</v>
      </c>
      <c r="AD111" s="117"/>
      <c r="AE111" s="117">
        <f t="shared" si="117"/>
        <v>0</v>
      </c>
      <c r="AF111" s="117"/>
      <c r="AG111" s="117">
        <f t="shared" si="118"/>
        <v>0</v>
      </c>
      <c r="AH111" s="117"/>
      <c r="AI111" s="117">
        <f t="shared" si="119"/>
        <v>0</v>
      </c>
      <c r="AJ111" s="117"/>
      <c r="AK111" s="117">
        <f t="shared" si="120"/>
        <v>0</v>
      </c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</row>
    <row r="112" spans="2:205" ht="12" customHeight="1">
      <c r="B112" s="123">
        <f t="shared" si="127"/>
        <v>0</v>
      </c>
      <c r="C112" s="152">
        <f t="shared" si="128"/>
        <v>0</v>
      </c>
      <c r="D112" s="152"/>
      <c r="E112" s="117">
        <f t="shared" si="104"/>
        <v>0</v>
      </c>
      <c r="F112" s="117"/>
      <c r="G112" s="117">
        <f t="shared" si="105"/>
        <v>0</v>
      </c>
      <c r="H112" s="117"/>
      <c r="I112" s="117">
        <f t="shared" si="106"/>
        <v>0</v>
      </c>
      <c r="J112" s="117"/>
      <c r="K112" s="117">
        <f t="shared" si="107"/>
        <v>0</v>
      </c>
      <c r="L112" s="117"/>
      <c r="M112" s="117">
        <f t="shared" si="108"/>
        <v>0</v>
      </c>
      <c r="N112" s="117"/>
      <c r="O112" s="117">
        <f t="shared" si="109"/>
        <v>0</v>
      </c>
      <c r="P112" s="117"/>
      <c r="Q112" s="117">
        <f t="shared" si="110"/>
        <v>0</v>
      </c>
      <c r="R112" s="117"/>
      <c r="S112" s="117">
        <f t="shared" si="111"/>
        <v>0</v>
      </c>
      <c r="T112" s="117"/>
      <c r="U112" s="117">
        <f t="shared" si="112"/>
        <v>0</v>
      </c>
      <c r="V112" s="117"/>
      <c r="W112" s="117">
        <f t="shared" si="113"/>
        <v>0</v>
      </c>
      <c r="X112" s="117"/>
      <c r="Y112" s="117">
        <f t="shared" si="114"/>
        <v>0</v>
      </c>
      <c r="Z112" s="117"/>
      <c r="AA112" s="117">
        <f t="shared" si="115"/>
        <v>0</v>
      </c>
      <c r="AB112" s="117"/>
      <c r="AC112" s="117">
        <f t="shared" si="116"/>
        <v>0</v>
      </c>
      <c r="AD112" s="117"/>
      <c r="AE112" s="117">
        <f t="shared" si="117"/>
        <v>0</v>
      </c>
      <c r="AF112" s="117"/>
      <c r="AG112" s="117">
        <f t="shared" si="118"/>
        <v>0</v>
      </c>
      <c r="AH112" s="117"/>
      <c r="AI112" s="117">
        <f t="shared" si="119"/>
        <v>0</v>
      </c>
      <c r="AJ112" s="117"/>
      <c r="AK112" s="117">
        <f t="shared" si="120"/>
        <v>0</v>
      </c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</row>
    <row r="113" spans="2:205" ht="12" customHeight="1">
      <c r="B113" s="123">
        <f t="shared" si="127"/>
        <v>0</v>
      </c>
      <c r="C113" s="152">
        <f t="shared" si="128"/>
        <v>0</v>
      </c>
      <c r="D113" s="152"/>
      <c r="E113" s="117">
        <f t="shared" si="104"/>
        <v>0</v>
      </c>
      <c r="F113" s="117"/>
      <c r="G113" s="117">
        <f t="shared" si="105"/>
        <v>0</v>
      </c>
      <c r="H113" s="117"/>
      <c r="I113" s="117">
        <f t="shared" si="106"/>
        <v>0</v>
      </c>
      <c r="J113" s="117"/>
      <c r="K113" s="117">
        <f t="shared" si="107"/>
        <v>0</v>
      </c>
      <c r="L113" s="117"/>
      <c r="M113" s="117">
        <f t="shared" si="108"/>
        <v>0</v>
      </c>
      <c r="N113" s="117"/>
      <c r="O113" s="117">
        <f t="shared" si="109"/>
        <v>0</v>
      </c>
      <c r="P113" s="117"/>
      <c r="Q113" s="117">
        <f t="shared" si="110"/>
        <v>0</v>
      </c>
      <c r="R113" s="117"/>
      <c r="S113" s="117">
        <f t="shared" si="111"/>
        <v>0</v>
      </c>
      <c r="T113" s="117"/>
      <c r="U113" s="117">
        <f t="shared" si="112"/>
        <v>0</v>
      </c>
      <c r="V113" s="117"/>
      <c r="W113" s="117">
        <f t="shared" si="113"/>
        <v>0</v>
      </c>
      <c r="X113" s="117"/>
      <c r="Y113" s="117">
        <f t="shared" si="114"/>
        <v>0</v>
      </c>
      <c r="Z113" s="117"/>
      <c r="AA113" s="117">
        <f t="shared" si="115"/>
        <v>0</v>
      </c>
      <c r="AB113" s="117"/>
      <c r="AC113" s="117">
        <f t="shared" si="116"/>
        <v>0</v>
      </c>
      <c r="AD113" s="117"/>
      <c r="AE113" s="117">
        <f t="shared" si="117"/>
        <v>0</v>
      </c>
      <c r="AF113" s="117"/>
      <c r="AG113" s="117">
        <f t="shared" si="118"/>
        <v>0</v>
      </c>
      <c r="AH113" s="117"/>
      <c r="AI113" s="117">
        <f t="shared" si="119"/>
        <v>0</v>
      </c>
      <c r="AJ113" s="117"/>
      <c r="AK113" s="117">
        <f t="shared" si="120"/>
        <v>0</v>
      </c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</row>
    <row r="114" spans="2:205" ht="12" customHeight="1">
      <c r="B114" s="123">
        <f t="shared" si="127"/>
        <v>0</v>
      </c>
      <c r="C114" s="152">
        <f t="shared" si="128"/>
        <v>0</v>
      </c>
      <c r="D114" s="152"/>
      <c r="E114" s="117">
        <f t="shared" si="104"/>
        <v>0</v>
      </c>
      <c r="F114" s="117"/>
      <c r="G114" s="117">
        <f t="shared" si="105"/>
        <v>0</v>
      </c>
      <c r="H114" s="117"/>
      <c r="I114" s="117">
        <f t="shared" si="106"/>
        <v>0</v>
      </c>
      <c r="J114" s="117"/>
      <c r="K114" s="117">
        <f t="shared" si="107"/>
        <v>0</v>
      </c>
      <c r="L114" s="117"/>
      <c r="M114" s="117">
        <f t="shared" si="108"/>
        <v>0</v>
      </c>
      <c r="N114" s="117"/>
      <c r="O114" s="117">
        <f t="shared" si="109"/>
        <v>0</v>
      </c>
      <c r="P114" s="117"/>
      <c r="Q114" s="117">
        <f t="shared" si="110"/>
        <v>0</v>
      </c>
      <c r="R114" s="117"/>
      <c r="S114" s="117">
        <f t="shared" si="111"/>
        <v>0</v>
      </c>
      <c r="T114" s="117"/>
      <c r="U114" s="117">
        <f t="shared" si="112"/>
        <v>0</v>
      </c>
      <c r="V114" s="117"/>
      <c r="W114" s="117">
        <f t="shared" si="113"/>
        <v>0</v>
      </c>
      <c r="X114" s="117"/>
      <c r="Y114" s="117">
        <f t="shared" si="114"/>
        <v>0</v>
      </c>
      <c r="Z114" s="117"/>
      <c r="AA114" s="117">
        <f t="shared" si="115"/>
        <v>0</v>
      </c>
      <c r="AB114" s="117"/>
      <c r="AC114" s="117">
        <f t="shared" si="116"/>
        <v>0</v>
      </c>
      <c r="AD114" s="117"/>
      <c r="AE114" s="117">
        <f t="shared" si="117"/>
        <v>0</v>
      </c>
      <c r="AF114" s="117"/>
      <c r="AG114" s="117">
        <f t="shared" si="118"/>
        <v>0</v>
      </c>
      <c r="AH114" s="117"/>
      <c r="AI114" s="117">
        <f t="shared" si="119"/>
        <v>0</v>
      </c>
      <c r="AJ114" s="117"/>
      <c r="AK114" s="117">
        <f t="shared" si="120"/>
        <v>0</v>
      </c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</row>
    <row r="115" spans="2:205" ht="12" customHeight="1">
      <c r="B115" s="123">
        <f t="shared" si="127"/>
        <v>0</v>
      </c>
      <c r="C115" s="152">
        <f t="shared" si="128"/>
        <v>0</v>
      </c>
      <c r="D115" s="152"/>
      <c r="E115" s="117">
        <f t="shared" si="104"/>
        <v>0</v>
      </c>
      <c r="F115" s="117"/>
      <c r="G115" s="117">
        <f t="shared" si="105"/>
        <v>0</v>
      </c>
      <c r="H115" s="117"/>
      <c r="I115" s="117">
        <f t="shared" si="106"/>
        <v>0</v>
      </c>
      <c r="J115" s="117"/>
      <c r="K115" s="117">
        <f t="shared" si="107"/>
        <v>0</v>
      </c>
      <c r="L115" s="117"/>
      <c r="M115" s="117">
        <f t="shared" si="108"/>
        <v>0</v>
      </c>
      <c r="N115" s="117"/>
      <c r="O115" s="117">
        <f t="shared" si="109"/>
        <v>0</v>
      </c>
      <c r="P115" s="117"/>
      <c r="Q115" s="117">
        <f t="shared" si="110"/>
        <v>0</v>
      </c>
      <c r="R115" s="117"/>
      <c r="S115" s="117">
        <f t="shared" si="111"/>
        <v>0</v>
      </c>
      <c r="T115" s="117"/>
      <c r="U115" s="117">
        <f t="shared" si="112"/>
        <v>0</v>
      </c>
      <c r="V115" s="117"/>
      <c r="W115" s="117">
        <f t="shared" si="113"/>
        <v>0</v>
      </c>
      <c r="X115" s="117"/>
      <c r="Y115" s="117">
        <f t="shared" si="114"/>
        <v>0</v>
      </c>
      <c r="Z115" s="117"/>
      <c r="AA115" s="117">
        <f t="shared" si="115"/>
        <v>0</v>
      </c>
      <c r="AB115" s="117"/>
      <c r="AC115" s="117">
        <f t="shared" si="116"/>
        <v>0</v>
      </c>
      <c r="AD115" s="117"/>
      <c r="AE115" s="117">
        <f t="shared" si="117"/>
        <v>0</v>
      </c>
      <c r="AF115" s="117"/>
      <c r="AG115" s="117">
        <f t="shared" si="118"/>
        <v>0</v>
      </c>
      <c r="AH115" s="117"/>
      <c r="AI115" s="117">
        <f t="shared" si="119"/>
        <v>0</v>
      </c>
      <c r="AJ115" s="117"/>
      <c r="AK115" s="117">
        <f t="shared" si="120"/>
        <v>0</v>
      </c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</row>
    <row r="116" spans="2:205" ht="12" customHeight="1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117"/>
      <c r="EN116" s="117"/>
      <c r="EO116" s="117"/>
      <c r="EP116" s="117"/>
      <c r="EQ116" s="117"/>
      <c r="ER116" s="117"/>
      <c r="ES116" s="117"/>
      <c r="ET116" s="117"/>
      <c r="EU116" s="117"/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7"/>
      <c r="FG116" s="117"/>
      <c r="FH116" s="117"/>
      <c r="FI116" s="117"/>
      <c r="FJ116" s="117"/>
      <c r="FK116" s="117"/>
      <c r="FL116" s="117"/>
      <c r="FM116" s="117"/>
      <c r="FN116" s="117"/>
      <c r="FO116" s="117"/>
      <c r="FP116" s="117"/>
      <c r="FQ116" s="117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</row>
    <row r="117" spans="2:205" ht="12" customHeight="1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121"/>
      <c r="EN117" s="122"/>
      <c r="EO117" s="122"/>
      <c r="EP117" s="122"/>
      <c r="EQ117" s="122"/>
      <c r="ER117" s="122"/>
      <c r="ES117" s="122"/>
      <c r="ET117" s="122"/>
      <c r="EU117" s="122"/>
      <c r="EV117" s="146"/>
      <c r="EW117" s="146"/>
      <c r="EX117" s="146"/>
      <c r="EY117" s="146"/>
      <c r="EZ117" s="146"/>
      <c r="FA117" s="146"/>
      <c r="FB117" s="146"/>
      <c r="FC117" s="62"/>
      <c r="FD117" s="146"/>
      <c r="FE117" s="146"/>
      <c r="FF117" s="146"/>
      <c r="FG117" s="146"/>
      <c r="FH117" s="146"/>
      <c r="FI117" s="146"/>
      <c r="FJ117" s="146"/>
      <c r="FK117" s="62"/>
      <c r="FL117" s="62"/>
      <c r="FM117" s="117"/>
      <c r="FN117" s="117"/>
      <c r="FO117" s="117"/>
      <c r="FP117" s="117"/>
      <c r="FQ117" s="117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</row>
    <row r="118" spans="2:205" ht="12" customHeight="1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121"/>
      <c r="EN118" s="122"/>
      <c r="EO118" s="122"/>
      <c r="EP118" s="122"/>
      <c r="EQ118" s="122"/>
      <c r="ER118" s="122"/>
      <c r="ES118" s="122"/>
      <c r="ET118" s="122"/>
      <c r="EU118" s="122"/>
      <c r="EV118" s="146"/>
      <c r="EW118" s="146"/>
      <c r="EX118" s="146"/>
      <c r="EY118" s="146"/>
      <c r="EZ118" s="146"/>
      <c r="FA118" s="146"/>
      <c r="FB118" s="146"/>
      <c r="FC118" s="62"/>
      <c r="FD118" s="146"/>
      <c r="FE118" s="146"/>
      <c r="FF118" s="146"/>
      <c r="FG118" s="146"/>
      <c r="FH118" s="146"/>
      <c r="FI118" s="146"/>
      <c r="FJ118" s="146"/>
      <c r="FK118" s="62"/>
      <c r="FL118" s="62"/>
      <c r="FM118" s="117"/>
      <c r="FN118" s="117"/>
      <c r="FO118" s="117"/>
      <c r="FP118" s="117"/>
      <c r="FQ118" s="117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</row>
    <row r="119" spans="2:205" ht="12" customHeight="1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121"/>
      <c r="EN119" s="122"/>
      <c r="EO119" s="122"/>
      <c r="EP119" s="122"/>
      <c r="EQ119" s="122"/>
      <c r="ER119" s="122"/>
      <c r="ES119" s="122"/>
      <c r="ET119" s="122"/>
      <c r="EU119" s="122"/>
      <c r="EV119" s="146"/>
      <c r="EW119" s="146"/>
      <c r="EX119" s="146"/>
      <c r="EY119" s="146"/>
      <c r="EZ119" s="146"/>
      <c r="FA119" s="146"/>
      <c r="FB119" s="146"/>
      <c r="FC119" s="62"/>
      <c r="FD119" s="146"/>
      <c r="FE119" s="146"/>
      <c r="FF119" s="146"/>
      <c r="FG119" s="146"/>
      <c r="FH119" s="146"/>
      <c r="FI119" s="146"/>
      <c r="FJ119" s="146"/>
      <c r="FK119" s="62"/>
      <c r="FL119" s="62"/>
      <c r="FM119" s="117"/>
      <c r="FN119" s="117"/>
      <c r="FO119" s="117"/>
      <c r="FP119" s="117"/>
      <c r="FQ119" s="117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</row>
    <row r="120" spans="2:205" ht="12" customHeight="1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121"/>
      <c r="EN120" s="122"/>
      <c r="EO120" s="122"/>
      <c r="EP120" s="122"/>
      <c r="EQ120" s="122"/>
      <c r="ER120" s="122"/>
      <c r="ES120" s="122"/>
      <c r="ET120" s="122"/>
      <c r="EU120" s="122"/>
      <c r="EV120" s="146"/>
      <c r="EW120" s="146"/>
      <c r="EX120" s="146"/>
      <c r="EY120" s="146"/>
      <c r="EZ120" s="146"/>
      <c r="FA120" s="146"/>
      <c r="FB120" s="146"/>
      <c r="FC120" s="62"/>
      <c r="FD120" s="146"/>
      <c r="FE120" s="146"/>
      <c r="FF120" s="146"/>
      <c r="FG120" s="146"/>
      <c r="FH120" s="146"/>
      <c r="FI120" s="146"/>
      <c r="FJ120" s="146"/>
      <c r="FK120" s="62"/>
      <c r="FL120" s="62"/>
      <c r="FM120" s="117"/>
      <c r="FN120" s="117"/>
      <c r="FO120" s="117"/>
      <c r="FP120" s="117"/>
      <c r="FQ120" s="117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</row>
    <row r="121" spans="2:205" ht="12" customHeight="1">
      <c r="B121" s="123" t="s">
        <v>51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121"/>
      <c r="EN121" s="122"/>
      <c r="EO121" s="122"/>
      <c r="EP121" s="122"/>
      <c r="EQ121" s="122"/>
      <c r="ER121" s="122"/>
      <c r="ES121" s="122"/>
      <c r="ET121" s="122"/>
      <c r="EU121" s="122"/>
      <c r="EV121" s="146"/>
      <c r="EW121" s="146"/>
      <c r="EX121" s="146"/>
      <c r="EY121" s="146"/>
      <c r="EZ121" s="146"/>
      <c r="FA121" s="146"/>
      <c r="FB121" s="146"/>
      <c r="FC121" s="62"/>
      <c r="FD121" s="146"/>
      <c r="FE121" s="146"/>
      <c r="FF121" s="146"/>
      <c r="FG121" s="146"/>
      <c r="FH121" s="146"/>
      <c r="FI121" s="146"/>
      <c r="FJ121" s="146"/>
      <c r="FK121" s="62"/>
      <c r="FL121" s="62"/>
      <c r="FM121" s="117"/>
      <c r="FN121" s="117"/>
      <c r="FO121" s="117"/>
      <c r="FP121" s="117"/>
      <c r="FQ121" s="117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</row>
    <row r="122" spans="2:205" ht="12" customHeight="1">
      <c r="B122" s="123" t="s">
        <v>41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121"/>
      <c r="EN122" s="122"/>
      <c r="EO122" s="122"/>
      <c r="EP122" s="122"/>
      <c r="EQ122" s="122"/>
      <c r="ER122" s="122"/>
      <c r="ES122" s="122"/>
      <c r="ET122" s="122"/>
      <c r="EU122" s="122"/>
      <c r="EV122" s="146"/>
      <c r="EW122" s="146"/>
      <c r="EX122" s="146"/>
      <c r="EY122" s="146"/>
      <c r="EZ122" s="146"/>
      <c r="FA122" s="146"/>
      <c r="FB122" s="146"/>
      <c r="FC122" s="62"/>
      <c r="FD122" s="146"/>
      <c r="FE122" s="146"/>
      <c r="FF122" s="146"/>
      <c r="FG122" s="146"/>
      <c r="FH122" s="146"/>
      <c r="FI122" s="146"/>
      <c r="FJ122" s="146"/>
      <c r="FK122" s="62"/>
      <c r="FL122" s="62"/>
      <c r="FM122" s="117"/>
      <c r="FN122" s="117"/>
      <c r="FO122" s="117"/>
      <c r="FP122" s="117"/>
      <c r="FQ122" s="117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</row>
    <row r="123" spans="2:205" ht="12" customHeight="1">
      <c r="B123" s="123" t="s">
        <v>50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121"/>
      <c r="EN123" s="122"/>
      <c r="EO123" s="122"/>
      <c r="EP123" s="122"/>
      <c r="EQ123" s="122"/>
      <c r="ER123" s="122"/>
      <c r="ES123" s="122"/>
      <c r="ET123" s="122"/>
      <c r="EU123" s="122"/>
      <c r="EV123" s="146"/>
      <c r="EW123" s="146"/>
      <c r="EX123" s="146"/>
      <c r="EY123" s="146"/>
      <c r="EZ123" s="146"/>
      <c r="FA123" s="146"/>
      <c r="FB123" s="146"/>
      <c r="FC123" s="62"/>
      <c r="FD123" s="146"/>
      <c r="FE123" s="146"/>
      <c r="FF123" s="146"/>
      <c r="FG123" s="146"/>
      <c r="FH123" s="146"/>
      <c r="FI123" s="146"/>
      <c r="FJ123" s="146"/>
      <c r="FK123" s="62"/>
      <c r="FL123" s="62"/>
      <c r="FM123" s="117"/>
      <c r="FN123" s="117"/>
      <c r="FO123" s="117"/>
      <c r="FP123" s="117"/>
      <c r="FQ123" s="117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</row>
    <row r="124" spans="2:205" ht="12" customHeight="1">
      <c r="B124" s="123" t="s">
        <v>30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121"/>
      <c r="EN124" s="122"/>
      <c r="EO124" s="122"/>
      <c r="EP124" s="122"/>
      <c r="EQ124" s="122"/>
      <c r="ER124" s="122"/>
      <c r="ES124" s="122"/>
      <c r="ET124" s="122"/>
      <c r="EU124" s="122"/>
      <c r="EV124" s="146"/>
      <c r="EW124" s="146"/>
      <c r="EX124" s="146"/>
      <c r="EY124" s="146"/>
      <c r="EZ124" s="146"/>
      <c r="FA124" s="146"/>
      <c r="FB124" s="146"/>
      <c r="FC124" s="62"/>
      <c r="FD124" s="146"/>
      <c r="FE124" s="146"/>
      <c r="FF124" s="146"/>
      <c r="FG124" s="146"/>
      <c r="FH124" s="146"/>
      <c r="FI124" s="146"/>
      <c r="FJ124" s="146"/>
      <c r="FK124" s="62"/>
      <c r="FL124" s="62"/>
      <c r="FM124" s="117"/>
      <c r="FN124" s="117"/>
      <c r="FO124" s="117"/>
      <c r="FP124" s="117"/>
      <c r="FQ124" s="117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</row>
    <row r="125" spans="2:205" ht="12" customHeight="1">
      <c r="B125" s="123" t="s">
        <v>46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121"/>
      <c r="EN125" s="122"/>
      <c r="EO125" s="122"/>
      <c r="EP125" s="122"/>
      <c r="EQ125" s="122"/>
      <c r="ER125" s="122"/>
      <c r="ES125" s="122"/>
      <c r="ET125" s="122"/>
      <c r="EU125" s="122"/>
      <c r="EV125" s="146"/>
      <c r="EW125" s="146"/>
      <c r="EX125" s="146"/>
      <c r="EY125" s="146"/>
      <c r="EZ125" s="146"/>
      <c r="FA125" s="146"/>
      <c r="FB125" s="146"/>
      <c r="FC125" s="62"/>
      <c r="FD125" s="146"/>
      <c r="FE125" s="146"/>
      <c r="FF125" s="146"/>
      <c r="FG125" s="146"/>
      <c r="FH125" s="146"/>
      <c r="FI125" s="146"/>
      <c r="FJ125" s="146"/>
      <c r="FK125" s="62"/>
      <c r="FL125" s="62"/>
      <c r="FM125" s="117"/>
      <c r="FN125" s="117"/>
      <c r="FO125" s="117"/>
      <c r="FP125" s="117"/>
      <c r="FQ125" s="117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</row>
    <row r="126" spans="2:205" ht="12" customHeight="1">
      <c r="B126" s="123" t="s">
        <v>9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121"/>
      <c r="EN126" s="122"/>
      <c r="EO126" s="122"/>
      <c r="EP126" s="122"/>
      <c r="EQ126" s="122"/>
      <c r="ER126" s="122"/>
      <c r="ES126" s="122"/>
      <c r="ET126" s="122"/>
      <c r="EU126" s="122"/>
      <c r="EV126" s="146"/>
      <c r="EW126" s="146"/>
      <c r="EX126" s="146"/>
      <c r="EY126" s="146"/>
      <c r="EZ126" s="146"/>
      <c r="FA126" s="146"/>
      <c r="FB126" s="146"/>
      <c r="FC126" s="62"/>
      <c r="FD126" s="146"/>
      <c r="FE126" s="146"/>
      <c r="FF126" s="146"/>
      <c r="FG126" s="146"/>
      <c r="FH126" s="146"/>
      <c r="FI126" s="146"/>
      <c r="FJ126" s="146"/>
      <c r="FK126" s="62"/>
      <c r="FL126" s="62"/>
      <c r="FM126" s="117"/>
      <c r="FN126" s="117"/>
      <c r="FO126" s="117"/>
      <c r="FP126" s="117"/>
      <c r="FQ126" s="117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</row>
    <row r="127" spans="2:205" ht="12" customHeight="1">
      <c r="B127" s="123" t="s">
        <v>52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121"/>
      <c r="EN127" s="122"/>
      <c r="EO127" s="122"/>
      <c r="EP127" s="122"/>
      <c r="EQ127" s="122"/>
      <c r="ER127" s="122"/>
      <c r="ES127" s="122"/>
      <c r="ET127" s="122"/>
      <c r="EU127" s="122"/>
      <c r="EV127" s="146"/>
      <c r="EW127" s="146"/>
      <c r="EX127" s="146"/>
      <c r="EY127" s="146"/>
      <c r="EZ127" s="146"/>
      <c r="FA127" s="146"/>
      <c r="FB127" s="146"/>
      <c r="FC127" s="62"/>
      <c r="FD127" s="146"/>
      <c r="FE127" s="146"/>
      <c r="FF127" s="146"/>
      <c r="FG127" s="146"/>
      <c r="FH127" s="146"/>
      <c r="FI127" s="146"/>
      <c r="FJ127" s="146"/>
      <c r="FK127" s="62"/>
      <c r="FL127" s="62"/>
      <c r="FM127" s="117"/>
      <c r="FN127" s="117"/>
      <c r="FO127" s="117"/>
      <c r="FP127" s="117"/>
      <c r="FQ127" s="117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</row>
    <row r="128" spans="2:205" ht="12" customHeight="1">
      <c r="B128" s="123" t="s">
        <v>47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121"/>
      <c r="EN128" s="122"/>
      <c r="EO128" s="122"/>
      <c r="EP128" s="122"/>
      <c r="EQ128" s="122"/>
      <c r="ER128" s="122"/>
      <c r="ES128" s="122"/>
      <c r="ET128" s="122"/>
      <c r="EU128" s="122"/>
      <c r="EV128" s="146"/>
      <c r="EW128" s="146"/>
      <c r="EX128" s="146"/>
      <c r="EY128" s="146"/>
      <c r="EZ128" s="146"/>
      <c r="FA128" s="146"/>
      <c r="FB128" s="146"/>
      <c r="FC128" s="62"/>
      <c r="FD128" s="146"/>
      <c r="FE128" s="146"/>
      <c r="FF128" s="146"/>
      <c r="FG128" s="146"/>
      <c r="FH128" s="146"/>
      <c r="FI128" s="146"/>
      <c r="FJ128" s="146"/>
      <c r="FK128" s="62"/>
      <c r="FL128" s="62"/>
      <c r="FM128" s="117"/>
      <c r="FN128" s="117"/>
      <c r="FO128" s="117"/>
      <c r="FP128" s="117"/>
      <c r="FQ128" s="117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</row>
    <row r="129" spans="2:205" ht="12" customHeight="1">
      <c r="B129" s="123" t="s">
        <v>43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121"/>
      <c r="EN129" s="122"/>
      <c r="EO129" s="122"/>
      <c r="EP129" s="122"/>
      <c r="EQ129" s="122"/>
      <c r="ER129" s="122"/>
      <c r="ES129" s="122"/>
      <c r="ET129" s="122"/>
      <c r="EU129" s="122"/>
      <c r="EV129" s="146"/>
      <c r="EW129" s="146"/>
      <c r="EX129" s="146"/>
      <c r="EY129" s="146"/>
      <c r="EZ129" s="146"/>
      <c r="FA129" s="146"/>
      <c r="FB129" s="146"/>
      <c r="FC129" s="62"/>
      <c r="FD129" s="146"/>
      <c r="FE129" s="146"/>
      <c r="FF129" s="146"/>
      <c r="FG129" s="146"/>
      <c r="FH129" s="146"/>
      <c r="FI129" s="146"/>
      <c r="FJ129" s="146"/>
      <c r="FK129" s="62"/>
      <c r="FL129" s="62"/>
      <c r="FM129" s="117"/>
      <c r="FN129" s="117"/>
      <c r="FO129" s="117"/>
      <c r="FP129" s="117"/>
      <c r="FQ129" s="117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</row>
    <row r="130" spans="2:205" ht="12" customHeight="1">
      <c r="B130" s="123" t="s">
        <v>44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121"/>
      <c r="EN130" s="122"/>
      <c r="EO130" s="122"/>
      <c r="EP130" s="122"/>
      <c r="EQ130" s="122"/>
      <c r="ER130" s="122"/>
      <c r="ES130" s="122"/>
      <c r="ET130" s="122"/>
      <c r="EU130" s="122"/>
      <c r="EV130" s="146"/>
      <c r="EW130" s="146"/>
      <c r="EX130" s="146"/>
      <c r="EY130" s="146"/>
      <c r="EZ130" s="146"/>
      <c r="FA130" s="146"/>
      <c r="FB130" s="146"/>
      <c r="FC130" s="62"/>
      <c r="FD130" s="146"/>
      <c r="FE130" s="146"/>
      <c r="FF130" s="146"/>
      <c r="FG130" s="146"/>
      <c r="FH130" s="146"/>
      <c r="FI130" s="146"/>
      <c r="FJ130" s="146"/>
      <c r="FK130" s="62"/>
      <c r="FL130" s="62"/>
      <c r="FM130" s="117"/>
      <c r="FN130" s="117"/>
      <c r="FO130" s="117"/>
      <c r="FP130" s="117"/>
      <c r="FQ130" s="117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</row>
    <row r="131" spans="2:205" ht="12" customHeight="1">
      <c r="B131" s="123" t="s">
        <v>42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121"/>
      <c r="EN131" s="122"/>
      <c r="EO131" s="122"/>
      <c r="EP131" s="122"/>
      <c r="EQ131" s="122"/>
      <c r="ER131" s="122"/>
      <c r="ES131" s="122"/>
      <c r="ET131" s="122"/>
      <c r="EU131" s="122"/>
      <c r="EV131" s="146"/>
      <c r="EW131" s="146"/>
      <c r="EX131" s="146"/>
      <c r="EY131" s="146"/>
      <c r="EZ131" s="146"/>
      <c r="FA131" s="146"/>
      <c r="FB131" s="146"/>
      <c r="FC131" s="62"/>
      <c r="FD131" s="146"/>
      <c r="FE131" s="146"/>
      <c r="FF131" s="146"/>
      <c r="FG131" s="146"/>
      <c r="FH131" s="146"/>
      <c r="FI131" s="146"/>
      <c r="FJ131" s="146"/>
      <c r="FK131" s="62"/>
      <c r="FL131" s="62"/>
      <c r="FM131" s="117"/>
      <c r="FN131" s="117"/>
      <c r="FO131" s="117"/>
      <c r="FP131" s="117"/>
      <c r="FQ131" s="117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</row>
    <row r="132" spans="2:205" ht="12" customHeight="1">
      <c r="B132" s="123" t="s">
        <v>49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</row>
    <row r="133" spans="2:205" ht="12" customHeight="1">
      <c r="B133" s="123" t="s">
        <v>40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</row>
    <row r="134" spans="2:205" ht="12" customHeight="1">
      <c r="B134" s="123" t="s">
        <v>48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</row>
    <row r="135" spans="2:205" ht="12" customHeight="1">
      <c r="B135" s="123" t="s">
        <v>33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</row>
    <row r="136" spans="2:205" ht="12" customHeight="1">
      <c r="B136" s="123" t="s">
        <v>45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</row>
    <row r="137" spans="2:205" ht="12" customHeight="1">
      <c r="B137" s="123" t="s">
        <v>32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</row>
    <row r="138" spans="2:205" ht="12" customHeight="1">
      <c r="B138" s="123" t="s">
        <v>15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</row>
    <row r="139" spans="2:205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</row>
    <row r="140" spans="2:205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</row>
    <row r="141" spans="2:205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</row>
    <row r="142" spans="2:205" ht="12" customHeight="1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</row>
    <row r="143" spans="2:205" ht="12" customHeight="1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</row>
    <row r="144" spans="2:205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</row>
    <row r="145" spans="2:205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</row>
    <row r="146" spans="2:205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</row>
    <row r="147" spans="2:205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</row>
    <row r="148" spans="2:205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</row>
    <row r="149" spans="2:205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</row>
    <row r="150" spans="2:205" ht="12" customHeight="1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</row>
    <row r="151" spans="2:205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</row>
    <row r="152" spans="2:205" ht="12" customHeight="1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</row>
    <row r="153" spans="2:205" ht="12" customHeight="1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</row>
    <row r="154" spans="2:205" ht="12" customHeight="1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</row>
    <row r="155" spans="2:205" ht="12" customHeight="1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</row>
    <row r="156" spans="2:205" ht="12" customHeight="1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</row>
    <row r="157" spans="2:205" ht="12" customHeight="1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</row>
    <row r="158" spans="2:205" ht="12" customHeight="1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</row>
    <row r="159" spans="2:205" ht="12" customHeight="1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</row>
    <row r="160" spans="2:205" ht="12" customHeight="1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</row>
    <row r="161" spans="2:205" ht="12" customHeight="1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</row>
    <row r="162" spans="2:205" ht="12" customHeight="1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</row>
    <row r="163" spans="2:205" ht="12" customHeight="1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</row>
    <row r="164" spans="2:205" ht="12" customHeight="1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</row>
    <row r="165" spans="2:205" ht="12" customHeight="1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</row>
    <row r="166" spans="2:205" ht="12" customHeight="1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</row>
    <row r="167" spans="2:205" ht="12" customHeight="1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</row>
    <row r="168" spans="2:205" ht="12" customHeight="1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</row>
    <row r="169" spans="2:205" ht="12" customHeight="1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</row>
    <row r="170" spans="2:205" ht="12" customHeight="1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</row>
    <row r="171" spans="2:205" ht="12" customHeight="1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</row>
    <row r="172" spans="2:205" ht="12" customHeight="1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</row>
    <row r="173" spans="2:205" ht="12" customHeight="1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</row>
    <row r="174" spans="2:205" ht="12" customHeight="1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</row>
    <row r="175" spans="2:205" ht="12" customHeight="1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</row>
    <row r="176" spans="2:205" ht="12" customHeight="1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</row>
    <row r="177" spans="2:205" ht="12" customHeight="1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</row>
    <row r="178" spans="2:205" ht="12" customHeight="1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</row>
    <row r="179" spans="2:205" ht="12" customHeight="1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</row>
    <row r="180" spans="2:205" ht="12" customHeight="1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</row>
    <row r="181" spans="2:205" ht="12" customHeight="1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</row>
    <row r="182" spans="2:205" ht="12" customHeight="1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</row>
    <row r="183" spans="2:205" ht="12" customHeight="1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</row>
    <row r="184" spans="2:205" ht="12" customHeight="1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</row>
    <row r="185" spans="2:205" ht="12" customHeight="1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</row>
    <row r="186" spans="2:205" ht="12" customHeight="1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</row>
    <row r="187" spans="2:205" ht="12" customHeight="1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</row>
    <row r="188" spans="2:205" ht="12" customHeight="1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</row>
    <row r="189" spans="2:205" ht="12" customHeight="1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  <c r="GN189" s="73"/>
      <c r="GO189" s="73"/>
      <c r="GP189" s="73"/>
      <c r="GQ189" s="73"/>
      <c r="GR189" s="73"/>
      <c r="GS189" s="73"/>
      <c r="GT189" s="73"/>
      <c r="GU189" s="73"/>
      <c r="GV189" s="73"/>
      <c r="GW189" s="73"/>
    </row>
    <row r="190" spans="2:205" ht="12" customHeight="1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</row>
    <row r="191" spans="2:205" ht="12.75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</row>
    <row r="192" spans="2:205" ht="12.75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</row>
    <row r="193" spans="2:205" ht="12.75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</row>
    <row r="194" spans="2:205" ht="12.75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</row>
    <row r="195" spans="2:205" ht="12.75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</row>
    <row r="196" spans="2:205" ht="12.75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</row>
    <row r="197" spans="2:205" ht="12.75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</row>
    <row r="198" spans="2:205" ht="12.75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</row>
    <row r="199" spans="2:205" ht="12.75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</row>
    <row r="200" spans="2:205" ht="12.75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</row>
    <row r="201" spans="2:205" ht="12.75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</row>
    <row r="202" spans="2:205" ht="12.75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</row>
    <row r="203" spans="2:205" ht="12.75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</row>
    <row r="204" spans="2:205" ht="12.75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</row>
    <row r="205" spans="2:205" ht="12.75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</row>
    <row r="206" spans="2:205" ht="12.75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</row>
    <row r="207" spans="2:205" ht="12.75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</row>
    <row r="208" spans="2:205" ht="12.75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</row>
    <row r="209" spans="2:205" ht="12.75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</row>
    <row r="210" spans="2:205" ht="12.75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</row>
    <row r="211" spans="2:205" ht="12.75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</row>
    <row r="212" spans="2:205" ht="12.75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</row>
    <row r="213" spans="2:205" ht="12.75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</row>
    <row r="214" spans="2:205" ht="12.75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</row>
    <row r="215" spans="2:205" ht="12.75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  <c r="GN215" s="73"/>
      <c r="GO215" s="73"/>
      <c r="GP215" s="73"/>
      <c r="GQ215" s="73"/>
      <c r="GR215" s="73"/>
      <c r="GS215" s="73"/>
      <c r="GT215" s="73"/>
      <c r="GU215" s="73"/>
      <c r="GV215" s="73"/>
      <c r="GW215" s="73"/>
    </row>
    <row r="216" spans="2:205" ht="12.75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  <c r="GN216" s="73"/>
      <c r="GO216" s="73"/>
      <c r="GP216" s="73"/>
      <c r="GQ216" s="73"/>
      <c r="GR216" s="73"/>
      <c r="GS216" s="73"/>
      <c r="GT216" s="73"/>
      <c r="GU216" s="73"/>
      <c r="GV216" s="73"/>
      <c r="GW216" s="73"/>
    </row>
    <row r="217" spans="2:205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  <c r="GN217" s="73"/>
      <c r="GO217" s="73"/>
      <c r="GP217" s="73"/>
      <c r="GQ217" s="73"/>
      <c r="GR217" s="73"/>
      <c r="GS217" s="73"/>
      <c r="GT217" s="73"/>
      <c r="GU217" s="73"/>
      <c r="GV217" s="73"/>
      <c r="GW217" s="73"/>
    </row>
    <row r="218" spans="2:205" ht="12.75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  <c r="GN218" s="73"/>
      <c r="GO218" s="73"/>
      <c r="GP218" s="73"/>
      <c r="GQ218" s="73"/>
      <c r="GR218" s="73"/>
      <c r="GS218" s="73"/>
      <c r="GT218" s="73"/>
      <c r="GU218" s="73"/>
      <c r="GV218" s="73"/>
      <c r="GW218" s="73"/>
    </row>
    <row r="219" spans="2:205" ht="12.75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  <c r="GN219" s="73"/>
      <c r="GO219" s="73"/>
      <c r="GP219" s="73"/>
      <c r="GQ219" s="73"/>
      <c r="GR219" s="73"/>
      <c r="GS219" s="73"/>
      <c r="GT219" s="73"/>
      <c r="GU219" s="73"/>
      <c r="GV219" s="73"/>
      <c r="GW219" s="73"/>
    </row>
    <row r="220" spans="2:205" ht="12.75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  <c r="GN220" s="73"/>
      <c r="GO220" s="73"/>
      <c r="GP220" s="73"/>
      <c r="GQ220" s="73"/>
      <c r="GR220" s="73"/>
      <c r="GS220" s="73"/>
      <c r="GT220" s="73"/>
      <c r="GU220" s="73"/>
      <c r="GV220" s="73"/>
      <c r="GW220" s="73"/>
    </row>
    <row r="221" spans="2:205" ht="12.75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  <c r="GN221" s="73"/>
      <c r="GO221" s="73"/>
      <c r="GP221" s="73"/>
      <c r="GQ221" s="73"/>
      <c r="GR221" s="73"/>
      <c r="GS221" s="73"/>
      <c r="GT221" s="73"/>
      <c r="GU221" s="73"/>
      <c r="GV221" s="73"/>
      <c r="GW221" s="73"/>
    </row>
    <row r="222" spans="2:205" ht="12.75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  <c r="GN222" s="73"/>
      <c r="GO222" s="73"/>
      <c r="GP222" s="73"/>
      <c r="GQ222" s="73"/>
      <c r="GR222" s="73"/>
      <c r="GS222" s="73"/>
      <c r="GT222" s="73"/>
      <c r="GU222" s="73"/>
      <c r="GV222" s="73"/>
      <c r="GW222" s="73"/>
    </row>
    <row r="223" spans="2:205" ht="12.75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  <c r="GN223" s="73"/>
      <c r="GO223" s="73"/>
      <c r="GP223" s="73"/>
      <c r="GQ223" s="73"/>
      <c r="GR223" s="73"/>
      <c r="GS223" s="73"/>
      <c r="GT223" s="73"/>
      <c r="GU223" s="73"/>
      <c r="GV223" s="73"/>
      <c r="GW223" s="73"/>
    </row>
    <row r="224" spans="2:205" ht="12.75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  <c r="GN224" s="73"/>
      <c r="GO224" s="73"/>
      <c r="GP224" s="73"/>
      <c r="GQ224" s="73"/>
      <c r="GR224" s="73"/>
      <c r="GS224" s="73"/>
      <c r="GT224" s="73"/>
      <c r="GU224" s="73"/>
      <c r="GV224" s="73"/>
      <c r="GW224" s="73"/>
    </row>
    <row r="225" spans="2:205" ht="12.75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  <c r="GN225" s="73"/>
      <c r="GO225" s="73"/>
      <c r="GP225" s="73"/>
      <c r="GQ225" s="73"/>
      <c r="GR225" s="73"/>
      <c r="GS225" s="73"/>
      <c r="GT225" s="73"/>
      <c r="GU225" s="73"/>
      <c r="GV225" s="73"/>
      <c r="GW225" s="73"/>
    </row>
    <row r="226" spans="2:205" ht="12.75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  <c r="GN226" s="73"/>
      <c r="GO226" s="73"/>
      <c r="GP226" s="73"/>
      <c r="GQ226" s="73"/>
      <c r="GR226" s="73"/>
      <c r="GS226" s="73"/>
      <c r="GT226" s="73"/>
      <c r="GU226" s="73"/>
      <c r="GV226" s="73"/>
      <c r="GW226" s="73"/>
    </row>
    <row r="227" spans="2:205" ht="12.75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  <c r="GN227" s="73"/>
      <c r="GO227" s="73"/>
      <c r="GP227" s="73"/>
      <c r="GQ227" s="73"/>
      <c r="GR227" s="73"/>
      <c r="GS227" s="73"/>
      <c r="GT227" s="73"/>
      <c r="GU227" s="73"/>
      <c r="GV227" s="73"/>
      <c r="GW227" s="73"/>
    </row>
    <row r="228" spans="2:205" ht="12.75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  <c r="GN228" s="73"/>
      <c r="GO228" s="73"/>
      <c r="GP228" s="73"/>
      <c r="GQ228" s="73"/>
      <c r="GR228" s="73"/>
      <c r="GS228" s="73"/>
      <c r="GT228" s="73"/>
      <c r="GU228" s="73"/>
      <c r="GV228" s="73"/>
      <c r="GW228" s="73"/>
    </row>
    <row r="229" spans="2:205" ht="12.75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  <c r="GN229" s="73"/>
      <c r="GO229" s="73"/>
      <c r="GP229" s="73"/>
      <c r="GQ229" s="73"/>
      <c r="GR229" s="73"/>
      <c r="GS229" s="73"/>
      <c r="GT229" s="73"/>
      <c r="GU229" s="73"/>
      <c r="GV229" s="73"/>
      <c r="GW229" s="73"/>
    </row>
    <row r="230" spans="2:205" ht="12.75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  <c r="GN230" s="73"/>
      <c r="GO230" s="73"/>
      <c r="GP230" s="73"/>
      <c r="GQ230" s="73"/>
      <c r="GR230" s="73"/>
      <c r="GS230" s="73"/>
      <c r="GT230" s="73"/>
      <c r="GU230" s="73"/>
      <c r="GV230" s="73"/>
      <c r="GW230" s="73"/>
    </row>
    <row r="231" spans="2:205" ht="12.75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</row>
    <row r="232" spans="2:205" ht="12.75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</row>
    <row r="233" spans="2:205" ht="12.75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  <c r="GN233" s="73"/>
      <c r="GO233" s="73"/>
      <c r="GP233" s="73"/>
      <c r="GQ233" s="73"/>
      <c r="GR233" s="73"/>
      <c r="GS233" s="73"/>
      <c r="GT233" s="73"/>
      <c r="GU233" s="73"/>
      <c r="GV233" s="73"/>
      <c r="GW233" s="73"/>
    </row>
    <row r="234" spans="2:205" ht="12.75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73"/>
      <c r="GV234" s="73"/>
      <c r="GW234" s="73"/>
    </row>
    <row r="235" spans="2:205" ht="12.75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  <c r="GN235" s="73"/>
      <c r="GO235" s="73"/>
      <c r="GP235" s="73"/>
      <c r="GQ235" s="73"/>
      <c r="GR235" s="73"/>
      <c r="GS235" s="73"/>
      <c r="GT235" s="73"/>
      <c r="GU235" s="73"/>
      <c r="GV235" s="73"/>
      <c r="GW235" s="73"/>
    </row>
    <row r="236" spans="2:205" ht="12.75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  <c r="GN236" s="73"/>
      <c r="GO236" s="73"/>
      <c r="GP236" s="73"/>
      <c r="GQ236" s="73"/>
      <c r="GR236" s="73"/>
      <c r="GS236" s="73"/>
      <c r="GT236" s="73"/>
      <c r="GU236" s="73"/>
      <c r="GV236" s="73"/>
      <c r="GW236" s="73"/>
    </row>
    <row r="237" spans="2:205" ht="12.75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  <c r="GN237" s="73"/>
      <c r="GO237" s="73"/>
      <c r="GP237" s="73"/>
      <c r="GQ237" s="73"/>
      <c r="GR237" s="73"/>
      <c r="GS237" s="73"/>
      <c r="GT237" s="73"/>
      <c r="GU237" s="73"/>
      <c r="GV237" s="73"/>
      <c r="GW237" s="73"/>
    </row>
    <row r="238" spans="2:205" ht="12.75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  <c r="GN238" s="73"/>
      <c r="GO238" s="73"/>
      <c r="GP238" s="73"/>
      <c r="GQ238" s="73"/>
      <c r="GR238" s="73"/>
      <c r="GS238" s="73"/>
      <c r="GT238" s="73"/>
      <c r="GU238" s="73"/>
      <c r="GV238" s="73"/>
      <c r="GW238" s="73"/>
    </row>
    <row r="239" spans="2:205" ht="12.75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  <c r="GN239" s="73"/>
      <c r="GO239" s="73"/>
      <c r="GP239" s="73"/>
      <c r="GQ239" s="73"/>
      <c r="GR239" s="73"/>
      <c r="GS239" s="73"/>
      <c r="GT239" s="73"/>
      <c r="GU239" s="73"/>
      <c r="GV239" s="73"/>
      <c r="GW239" s="73"/>
    </row>
    <row r="240" spans="2:205" ht="12.75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  <c r="GN240" s="73"/>
      <c r="GO240" s="73"/>
      <c r="GP240" s="73"/>
      <c r="GQ240" s="73"/>
      <c r="GR240" s="73"/>
      <c r="GS240" s="73"/>
      <c r="GT240" s="73"/>
      <c r="GU240" s="73"/>
      <c r="GV240" s="73"/>
      <c r="GW240" s="73"/>
    </row>
    <row r="241" spans="2:205" ht="12.75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  <c r="GN241" s="73"/>
      <c r="GO241" s="73"/>
      <c r="GP241" s="73"/>
      <c r="GQ241" s="73"/>
      <c r="GR241" s="73"/>
      <c r="GS241" s="73"/>
      <c r="GT241" s="73"/>
      <c r="GU241" s="73"/>
      <c r="GV241" s="73"/>
      <c r="GW241" s="73"/>
    </row>
    <row r="242" spans="2:205" ht="12.75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  <c r="GN242" s="73"/>
      <c r="GO242" s="73"/>
      <c r="GP242" s="73"/>
      <c r="GQ242" s="73"/>
      <c r="GR242" s="73"/>
      <c r="GS242" s="73"/>
      <c r="GT242" s="73"/>
      <c r="GU242" s="73"/>
      <c r="GV242" s="73"/>
      <c r="GW242" s="73"/>
    </row>
    <row r="243" spans="2:205" ht="12.75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  <c r="GN243" s="73"/>
      <c r="GO243" s="73"/>
      <c r="GP243" s="73"/>
      <c r="GQ243" s="73"/>
      <c r="GR243" s="73"/>
      <c r="GS243" s="73"/>
      <c r="GT243" s="73"/>
      <c r="GU243" s="73"/>
      <c r="GV243" s="73"/>
      <c r="GW243" s="73"/>
    </row>
    <row r="244" spans="2:205" ht="12.75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  <c r="GN244" s="73"/>
      <c r="GO244" s="73"/>
      <c r="GP244" s="73"/>
      <c r="GQ244" s="73"/>
      <c r="GR244" s="73"/>
      <c r="GS244" s="73"/>
      <c r="GT244" s="73"/>
      <c r="GU244" s="73"/>
      <c r="GV244" s="73"/>
      <c r="GW244" s="73"/>
    </row>
    <row r="245" spans="2:205" ht="12.75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  <c r="GN245" s="73"/>
      <c r="GO245" s="73"/>
      <c r="GP245" s="73"/>
      <c r="GQ245" s="73"/>
      <c r="GR245" s="73"/>
      <c r="GS245" s="73"/>
      <c r="GT245" s="73"/>
      <c r="GU245" s="73"/>
      <c r="GV245" s="73"/>
      <c r="GW245" s="73"/>
    </row>
    <row r="246" spans="2:205" ht="12.75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  <c r="GN246" s="73"/>
      <c r="GO246" s="73"/>
      <c r="GP246" s="73"/>
      <c r="GQ246" s="73"/>
      <c r="GR246" s="73"/>
      <c r="GS246" s="73"/>
      <c r="GT246" s="73"/>
      <c r="GU246" s="73"/>
      <c r="GV246" s="73"/>
      <c r="GW246" s="73"/>
    </row>
    <row r="247" spans="2:205" ht="12.75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  <c r="GN247" s="73"/>
      <c r="GO247" s="73"/>
      <c r="GP247" s="73"/>
      <c r="GQ247" s="73"/>
      <c r="GR247" s="73"/>
      <c r="GS247" s="73"/>
      <c r="GT247" s="73"/>
      <c r="GU247" s="73"/>
      <c r="GV247" s="73"/>
      <c r="GW247" s="73"/>
    </row>
    <row r="248" spans="2:205" ht="12.75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  <c r="GN248" s="73"/>
      <c r="GO248" s="73"/>
      <c r="GP248" s="73"/>
      <c r="GQ248" s="73"/>
      <c r="GR248" s="73"/>
      <c r="GS248" s="73"/>
      <c r="GT248" s="73"/>
      <c r="GU248" s="73"/>
      <c r="GV248" s="73"/>
      <c r="GW248" s="73"/>
    </row>
    <row r="249" spans="2:205" ht="12.75"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</row>
    <row r="250" spans="2:205" ht="12.75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  <c r="GN250" s="73"/>
      <c r="GO250" s="73"/>
      <c r="GP250" s="73"/>
      <c r="GQ250" s="73"/>
      <c r="GR250" s="73"/>
      <c r="GS250" s="73"/>
      <c r="GT250" s="73"/>
      <c r="GU250" s="73"/>
      <c r="GV250" s="73"/>
      <c r="GW250" s="73"/>
    </row>
    <row r="251" spans="2:205" ht="12.75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  <c r="GN251" s="73"/>
      <c r="GO251" s="73"/>
      <c r="GP251" s="73"/>
      <c r="GQ251" s="73"/>
      <c r="GR251" s="73"/>
      <c r="GS251" s="73"/>
      <c r="GT251" s="73"/>
      <c r="GU251" s="73"/>
      <c r="GV251" s="73"/>
      <c r="GW251" s="73"/>
    </row>
    <row r="252" spans="2:205" ht="12.75"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  <c r="GN252" s="73"/>
      <c r="GO252" s="73"/>
      <c r="GP252" s="73"/>
      <c r="GQ252" s="73"/>
      <c r="GR252" s="73"/>
      <c r="GS252" s="73"/>
      <c r="GT252" s="73"/>
      <c r="GU252" s="73"/>
      <c r="GV252" s="73"/>
      <c r="GW252" s="73"/>
    </row>
    <row r="253" spans="2:205" ht="12.75"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  <c r="GN253" s="73"/>
      <c r="GO253" s="73"/>
      <c r="GP253" s="73"/>
      <c r="GQ253" s="73"/>
      <c r="GR253" s="73"/>
      <c r="GS253" s="73"/>
      <c r="GT253" s="73"/>
      <c r="GU253" s="73"/>
      <c r="GV253" s="73"/>
      <c r="GW253" s="73"/>
    </row>
    <row r="254" spans="2:205" ht="12.75"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  <c r="GN254" s="73"/>
      <c r="GO254" s="73"/>
      <c r="GP254" s="73"/>
      <c r="GQ254" s="73"/>
      <c r="GR254" s="73"/>
      <c r="GS254" s="73"/>
      <c r="GT254" s="73"/>
      <c r="GU254" s="73"/>
      <c r="GV254" s="73"/>
      <c r="GW254" s="73"/>
    </row>
    <row r="255" spans="2:205" ht="12.75"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  <c r="GN255" s="73"/>
      <c r="GO255" s="73"/>
      <c r="GP255" s="73"/>
      <c r="GQ255" s="73"/>
      <c r="GR255" s="73"/>
      <c r="GS255" s="73"/>
      <c r="GT255" s="73"/>
      <c r="GU255" s="73"/>
      <c r="GV255" s="73"/>
      <c r="GW255" s="73"/>
    </row>
    <row r="256" spans="2:205" ht="12.75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  <c r="GN256" s="73"/>
      <c r="GO256" s="73"/>
      <c r="GP256" s="73"/>
      <c r="GQ256" s="73"/>
      <c r="GR256" s="73"/>
      <c r="GS256" s="73"/>
      <c r="GT256" s="73"/>
      <c r="GU256" s="73"/>
      <c r="GV256" s="73"/>
      <c r="GW256" s="73"/>
    </row>
    <row r="257" spans="2:205" ht="12.75"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  <c r="GN257" s="73"/>
      <c r="GO257" s="73"/>
      <c r="GP257" s="73"/>
      <c r="GQ257" s="73"/>
      <c r="GR257" s="73"/>
      <c r="GS257" s="73"/>
      <c r="GT257" s="73"/>
      <c r="GU257" s="73"/>
      <c r="GV257" s="73"/>
      <c r="GW257" s="73"/>
    </row>
    <row r="258" spans="2:205" ht="12.75"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  <c r="GN258" s="73"/>
      <c r="GO258" s="73"/>
      <c r="GP258" s="73"/>
      <c r="GQ258" s="73"/>
      <c r="GR258" s="73"/>
      <c r="GS258" s="73"/>
      <c r="GT258" s="73"/>
      <c r="GU258" s="73"/>
      <c r="GV258" s="73"/>
      <c r="GW258" s="73"/>
    </row>
    <row r="259" spans="2:205" ht="12.75"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  <c r="GN259" s="73"/>
      <c r="GO259" s="73"/>
      <c r="GP259" s="73"/>
      <c r="GQ259" s="73"/>
      <c r="GR259" s="73"/>
      <c r="GS259" s="73"/>
      <c r="GT259" s="73"/>
      <c r="GU259" s="73"/>
      <c r="GV259" s="73"/>
      <c r="GW259" s="73"/>
    </row>
    <row r="260" spans="2:205" ht="12.75"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  <c r="GN260" s="73"/>
      <c r="GO260" s="73"/>
      <c r="GP260" s="73"/>
      <c r="GQ260" s="73"/>
      <c r="GR260" s="73"/>
      <c r="GS260" s="73"/>
      <c r="GT260" s="73"/>
      <c r="GU260" s="73"/>
      <c r="GV260" s="73"/>
      <c r="GW260" s="73"/>
    </row>
    <row r="261" spans="2:205" ht="12.75"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  <c r="GN261" s="73"/>
      <c r="GO261" s="73"/>
      <c r="GP261" s="73"/>
      <c r="GQ261" s="73"/>
      <c r="GR261" s="73"/>
      <c r="GS261" s="73"/>
      <c r="GT261" s="73"/>
      <c r="GU261" s="73"/>
      <c r="GV261" s="73"/>
      <c r="GW261" s="73"/>
    </row>
    <row r="262" spans="2:205" ht="12.75"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  <c r="GN262" s="73"/>
      <c r="GO262" s="73"/>
      <c r="GP262" s="73"/>
      <c r="GQ262" s="73"/>
      <c r="GR262" s="73"/>
      <c r="GS262" s="73"/>
      <c r="GT262" s="73"/>
      <c r="GU262" s="73"/>
      <c r="GV262" s="73"/>
      <c r="GW262" s="73"/>
    </row>
    <row r="263" spans="2:205" ht="12.75"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  <c r="GN263" s="73"/>
      <c r="GO263" s="73"/>
      <c r="GP263" s="73"/>
      <c r="GQ263" s="73"/>
      <c r="GR263" s="73"/>
      <c r="GS263" s="73"/>
      <c r="GT263" s="73"/>
      <c r="GU263" s="73"/>
      <c r="GV263" s="73"/>
      <c r="GW263" s="73"/>
    </row>
    <row r="264" spans="2:205" ht="12.75"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  <c r="GN264" s="73"/>
      <c r="GO264" s="73"/>
      <c r="GP264" s="73"/>
      <c r="GQ264" s="73"/>
      <c r="GR264" s="73"/>
      <c r="GS264" s="73"/>
      <c r="GT264" s="73"/>
      <c r="GU264" s="73"/>
      <c r="GV264" s="73"/>
      <c r="GW264" s="73"/>
    </row>
    <row r="265" spans="2:205" ht="12.75"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  <c r="GN265" s="73"/>
      <c r="GO265" s="73"/>
      <c r="GP265" s="73"/>
      <c r="GQ265" s="73"/>
      <c r="GR265" s="73"/>
      <c r="GS265" s="73"/>
      <c r="GT265" s="73"/>
      <c r="GU265" s="73"/>
      <c r="GV265" s="73"/>
      <c r="GW265" s="73"/>
    </row>
    <row r="266" spans="2:205" ht="12.75"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  <c r="GN266" s="73"/>
      <c r="GO266" s="73"/>
      <c r="GP266" s="73"/>
      <c r="GQ266" s="73"/>
      <c r="GR266" s="73"/>
      <c r="GS266" s="73"/>
      <c r="GT266" s="73"/>
      <c r="GU266" s="73"/>
      <c r="GV266" s="73"/>
      <c r="GW266" s="73"/>
    </row>
    <row r="267" spans="2:205" ht="12.75"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  <c r="GN267" s="73"/>
      <c r="GO267" s="73"/>
      <c r="GP267" s="73"/>
      <c r="GQ267" s="73"/>
      <c r="GR267" s="73"/>
      <c r="GS267" s="73"/>
      <c r="GT267" s="73"/>
      <c r="GU267" s="73"/>
      <c r="GV267" s="73"/>
      <c r="GW267" s="73"/>
    </row>
    <row r="268" spans="2:205" ht="12.75"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  <c r="GM268" s="73"/>
      <c r="GN268" s="73"/>
      <c r="GO268" s="73"/>
      <c r="GP268" s="73"/>
      <c r="GQ268" s="73"/>
      <c r="GR268" s="73"/>
      <c r="GS268" s="73"/>
      <c r="GT268" s="73"/>
      <c r="GU268" s="73"/>
      <c r="GV268" s="73"/>
      <c r="GW268" s="73"/>
    </row>
    <row r="269" spans="2:205" ht="12.75"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  <c r="GN269" s="73"/>
      <c r="GO269" s="73"/>
      <c r="GP269" s="73"/>
      <c r="GQ269" s="73"/>
      <c r="GR269" s="73"/>
      <c r="GS269" s="73"/>
      <c r="GT269" s="73"/>
      <c r="GU269" s="73"/>
      <c r="GV269" s="73"/>
      <c r="GW269" s="73"/>
    </row>
    <row r="270" spans="2:205" ht="12.75"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  <c r="GN270" s="73"/>
      <c r="GO270" s="73"/>
      <c r="GP270" s="73"/>
      <c r="GQ270" s="73"/>
      <c r="GR270" s="73"/>
      <c r="GS270" s="73"/>
      <c r="GT270" s="73"/>
      <c r="GU270" s="73"/>
      <c r="GV270" s="73"/>
      <c r="GW270" s="73"/>
    </row>
    <row r="271" spans="2:205" ht="12.75"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  <c r="GN271" s="73"/>
      <c r="GO271" s="73"/>
      <c r="GP271" s="73"/>
      <c r="GQ271" s="73"/>
      <c r="GR271" s="73"/>
      <c r="GS271" s="73"/>
      <c r="GT271" s="73"/>
      <c r="GU271" s="73"/>
      <c r="GV271" s="73"/>
      <c r="GW271" s="73"/>
    </row>
    <row r="272" spans="2:205" ht="12.75"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  <c r="GN272" s="73"/>
      <c r="GO272" s="73"/>
      <c r="GP272" s="73"/>
      <c r="GQ272" s="73"/>
      <c r="GR272" s="73"/>
      <c r="GS272" s="73"/>
      <c r="GT272" s="73"/>
      <c r="GU272" s="73"/>
      <c r="GV272" s="73"/>
      <c r="GW272" s="73"/>
    </row>
    <row r="273" spans="2:205" ht="12.75"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  <c r="GN273" s="73"/>
      <c r="GO273" s="73"/>
      <c r="GP273" s="73"/>
      <c r="GQ273" s="73"/>
      <c r="GR273" s="73"/>
      <c r="GS273" s="73"/>
      <c r="GT273" s="73"/>
      <c r="GU273" s="73"/>
      <c r="GV273" s="73"/>
      <c r="GW273" s="73"/>
    </row>
    <row r="274" spans="2:205" ht="12.75"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  <c r="GN274" s="73"/>
      <c r="GO274" s="73"/>
      <c r="GP274" s="73"/>
      <c r="GQ274" s="73"/>
      <c r="GR274" s="73"/>
      <c r="GS274" s="73"/>
      <c r="GT274" s="73"/>
      <c r="GU274" s="73"/>
      <c r="GV274" s="73"/>
      <c r="GW274" s="73"/>
    </row>
    <row r="275" spans="2:205" ht="12.75"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  <c r="GN275" s="73"/>
      <c r="GO275" s="73"/>
      <c r="GP275" s="73"/>
      <c r="GQ275" s="73"/>
      <c r="GR275" s="73"/>
      <c r="GS275" s="73"/>
      <c r="GT275" s="73"/>
      <c r="GU275" s="73"/>
      <c r="GV275" s="73"/>
      <c r="GW275" s="73"/>
    </row>
    <row r="276" spans="2:205" ht="12.75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  <c r="GN276" s="73"/>
      <c r="GO276" s="73"/>
      <c r="GP276" s="73"/>
      <c r="GQ276" s="73"/>
      <c r="GR276" s="73"/>
      <c r="GS276" s="73"/>
      <c r="GT276" s="73"/>
      <c r="GU276" s="73"/>
      <c r="GV276" s="73"/>
      <c r="GW276" s="73"/>
    </row>
    <row r="277" spans="2:205" ht="12.75"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  <c r="GN277" s="73"/>
      <c r="GO277" s="73"/>
      <c r="GP277" s="73"/>
      <c r="GQ277" s="73"/>
      <c r="GR277" s="73"/>
      <c r="GS277" s="73"/>
      <c r="GT277" s="73"/>
      <c r="GU277" s="73"/>
      <c r="GV277" s="73"/>
      <c r="GW277" s="73"/>
    </row>
    <row r="278" spans="2:205" ht="12.75"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  <c r="GN278" s="73"/>
      <c r="GO278" s="73"/>
      <c r="GP278" s="73"/>
      <c r="GQ278" s="73"/>
      <c r="GR278" s="73"/>
      <c r="GS278" s="73"/>
      <c r="GT278" s="73"/>
      <c r="GU278" s="73"/>
      <c r="GV278" s="73"/>
      <c r="GW278" s="73"/>
    </row>
    <row r="279" spans="2:205" ht="12.75"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  <c r="GN279" s="73"/>
      <c r="GO279" s="73"/>
      <c r="GP279" s="73"/>
      <c r="GQ279" s="73"/>
      <c r="GR279" s="73"/>
      <c r="GS279" s="73"/>
      <c r="GT279" s="73"/>
      <c r="GU279" s="73"/>
      <c r="GV279" s="73"/>
      <c r="GW279" s="73"/>
    </row>
    <row r="280" spans="2:205" ht="12.75"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  <c r="GN280" s="73"/>
      <c r="GO280" s="73"/>
      <c r="GP280" s="73"/>
      <c r="GQ280" s="73"/>
      <c r="GR280" s="73"/>
      <c r="GS280" s="73"/>
      <c r="GT280" s="73"/>
      <c r="GU280" s="73"/>
      <c r="GV280" s="73"/>
      <c r="GW280" s="73"/>
    </row>
    <row r="281" spans="2:205" ht="12.75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  <c r="GN281" s="73"/>
      <c r="GO281" s="73"/>
      <c r="GP281" s="73"/>
      <c r="GQ281" s="73"/>
      <c r="GR281" s="73"/>
      <c r="GS281" s="73"/>
      <c r="GT281" s="73"/>
      <c r="GU281" s="73"/>
      <c r="GV281" s="73"/>
      <c r="GW281" s="73"/>
    </row>
    <row r="282" spans="2:205" ht="12.75"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  <c r="GN282" s="73"/>
      <c r="GO282" s="73"/>
      <c r="GP282" s="73"/>
      <c r="GQ282" s="73"/>
      <c r="GR282" s="73"/>
      <c r="GS282" s="73"/>
      <c r="GT282" s="73"/>
      <c r="GU282" s="73"/>
      <c r="GV282" s="73"/>
      <c r="GW282" s="73"/>
    </row>
    <row r="283" spans="2:205" ht="12.75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  <c r="FZ283" s="73"/>
      <c r="GA283" s="73"/>
      <c r="GB283" s="73"/>
      <c r="GC283" s="73"/>
      <c r="GD283" s="73"/>
      <c r="GE283" s="73"/>
      <c r="GF283" s="73"/>
      <c r="GG283" s="73"/>
      <c r="GH283" s="73"/>
      <c r="GI283" s="73"/>
      <c r="GJ283" s="73"/>
      <c r="GK283" s="73"/>
      <c r="GL283" s="73"/>
      <c r="GM283" s="73"/>
      <c r="GN283" s="73"/>
      <c r="GO283" s="73"/>
      <c r="GP283" s="73"/>
      <c r="GQ283" s="73"/>
      <c r="GR283" s="73"/>
      <c r="GS283" s="73"/>
      <c r="GT283" s="73"/>
      <c r="GU283" s="73"/>
      <c r="GV283" s="73"/>
      <c r="GW283" s="73"/>
    </row>
    <row r="284" spans="2:205" ht="12.75"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  <c r="GN284" s="73"/>
      <c r="GO284" s="73"/>
      <c r="GP284" s="73"/>
      <c r="GQ284" s="73"/>
      <c r="GR284" s="73"/>
      <c r="GS284" s="73"/>
      <c r="GT284" s="73"/>
      <c r="GU284" s="73"/>
      <c r="GV284" s="73"/>
      <c r="GW284" s="73"/>
    </row>
    <row r="285" spans="2:205" ht="12.75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  <c r="GN285" s="73"/>
      <c r="GO285" s="73"/>
      <c r="GP285" s="73"/>
      <c r="GQ285" s="73"/>
      <c r="GR285" s="73"/>
      <c r="GS285" s="73"/>
      <c r="GT285" s="73"/>
      <c r="GU285" s="73"/>
      <c r="GV285" s="73"/>
      <c r="GW285" s="73"/>
    </row>
    <row r="286" spans="2:205" ht="12.75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  <c r="GN286" s="73"/>
      <c r="GO286" s="73"/>
      <c r="GP286" s="73"/>
      <c r="GQ286" s="73"/>
      <c r="GR286" s="73"/>
      <c r="GS286" s="73"/>
      <c r="GT286" s="73"/>
      <c r="GU286" s="73"/>
      <c r="GV286" s="73"/>
      <c r="GW286" s="73"/>
    </row>
    <row r="287" spans="2:205" ht="12.75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  <c r="GN287" s="73"/>
      <c r="GO287" s="73"/>
      <c r="GP287" s="73"/>
      <c r="GQ287" s="73"/>
      <c r="GR287" s="73"/>
      <c r="GS287" s="73"/>
      <c r="GT287" s="73"/>
      <c r="GU287" s="73"/>
      <c r="GV287" s="73"/>
      <c r="GW287" s="73"/>
    </row>
    <row r="288" spans="2:205" ht="12.75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  <c r="FZ288" s="73"/>
      <c r="GA288" s="73"/>
      <c r="GB288" s="73"/>
      <c r="GC288" s="73"/>
      <c r="GD288" s="73"/>
      <c r="GE288" s="73"/>
      <c r="GF288" s="73"/>
      <c r="GG288" s="73"/>
      <c r="GH288" s="73"/>
      <c r="GI288" s="73"/>
      <c r="GJ288" s="73"/>
      <c r="GK288" s="73"/>
      <c r="GL288" s="73"/>
      <c r="GM288" s="73"/>
      <c r="GN288" s="73"/>
      <c r="GO288" s="73"/>
      <c r="GP288" s="73"/>
      <c r="GQ288" s="73"/>
      <c r="GR288" s="73"/>
      <c r="GS288" s="73"/>
      <c r="GT288" s="73"/>
      <c r="GU288" s="73"/>
      <c r="GV288" s="73"/>
      <c r="GW288" s="73"/>
    </row>
    <row r="289" spans="2:205" ht="12.75"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  <c r="FZ289" s="73"/>
      <c r="GA289" s="73"/>
      <c r="GB289" s="73"/>
      <c r="GC289" s="73"/>
      <c r="GD289" s="73"/>
      <c r="GE289" s="73"/>
      <c r="GF289" s="73"/>
      <c r="GG289" s="73"/>
      <c r="GH289" s="73"/>
      <c r="GI289" s="73"/>
      <c r="GJ289" s="73"/>
      <c r="GK289" s="73"/>
      <c r="GL289" s="73"/>
      <c r="GM289" s="73"/>
      <c r="GN289" s="73"/>
      <c r="GO289" s="73"/>
      <c r="GP289" s="73"/>
      <c r="GQ289" s="73"/>
      <c r="GR289" s="73"/>
      <c r="GS289" s="73"/>
      <c r="GT289" s="73"/>
      <c r="GU289" s="73"/>
      <c r="GV289" s="73"/>
      <c r="GW289" s="73"/>
    </row>
    <row r="290" spans="2:205" ht="12.75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  <c r="FZ290" s="73"/>
      <c r="GA290" s="73"/>
      <c r="GB290" s="73"/>
      <c r="GC290" s="73"/>
      <c r="GD290" s="73"/>
      <c r="GE290" s="73"/>
      <c r="GF290" s="73"/>
      <c r="GG290" s="73"/>
      <c r="GH290" s="73"/>
      <c r="GI290" s="73"/>
      <c r="GJ290" s="73"/>
      <c r="GK290" s="73"/>
      <c r="GL290" s="73"/>
      <c r="GM290" s="73"/>
      <c r="GN290" s="73"/>
      <c r="GO290" s="73"/>
      <c r="GP290" s="73"/>
      <c r="GQ290" s="73"/>
      <c r="GR290" s="73"/>
      <c r="GS290" s="73"/>
      <c r="GT290" s="73"/>
      <c r="GU290" s="73"/>
      <c r="GV290" s="73"/>
      <c r="GW290" s="73"/>
    </row>
    <row r="291" spans="2:205" ht="12.75"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  <c r="FZ291" s="73"/>
      <c r="GA291" s="73"/>
      <c r="GB291" s="73"/>
      <c r="GC291" s="73"/>
      <c r="GD291" s="73"/>
      <c r="GE291" s="73"/>
      <c r="GF291" s="73"/>
      <c r="GG291" s="73"/>
      <c r="GH291" s="73"/>
      <c r="GI291" s="73"/>
      <c r="GJ291" s="73"/>
      <c r="GK291" s="73"/>
      <c r="GL291" s="73"/>
      <c r="GM291" s="73"/>
      <c r="GN291" s="73"/>
      <c r="GO291" s="73"/>
      <c r="GP291" s="73"/>
      <c r="GQ291" s="73"/>
      <c r="GR291" s="73"/>
      <c r="GS291" s="73"/>
      <c r="GT291" s="73"/>
      <c r="GU291" s="73"/>
      <c r="GV291" s="73"/>
      <c r="GW291" s="73"/>
    </row>
    <row r="292" spans="2:205" ht="12.75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  <c r="GN292" s="73"/>
      <c r="GO292" s="73"/>
      <c r="GP292" s="73"/>
      <c r="GQ292" s="73"/>
      <c r="GR292" s="73"/>
      <c r="GS292" s="73"/>
      <c r="GT292" s="73"/>
      <c r="GU292" s="73"/>
      <c r="GV292" s="73"/>
      <c r="GW292" s="73"/>
    </row>
    <row r="293" spans="2:205" ht="12.75"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  <c r="GC293" s="73"/>
      <c r="GD293" s="73"/>
      <c r="GE293" s="73"/>
      <c r="GF293" s="73"/>
      <c r="GG293" s="73"/>
      <c r="GH293" s="73"/>
      <c r="GI293" s="73"/>
      <c r="GJ293" s="73"/>
      <c r="GK293" s="73"/>
      <c r="GL293" s="73"/>
      <c r="GM293" s="73"/>
      <c r="GN293" s="73"/>
      <c r="GO293" s="73"/>
      <c r="GP293" s="73"/>
      <c r="GQ293" s="73"/>
      <c r="GR293" s="73"/>
      <c r="GS293" s="73"/>
      <c r="GT293" s="73"/>
      <c r="GU293" s="73"/>
      <c r="GV293" s="73"/>
      <c r="GW293" s="73"/>
    </row>
    <row r="294" spans="2:205" ht="12.75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  <c r="GN294" s="73"/>
      <c r="GO294" s="73"/>
      <c r="GP294" s="73"/>
      <c r="GQ294" s="73"/>
      <c r="GR294" s="73"/>
      <c r="GS294" s="73"/>
      <c r="GT294" s="73"/>
      <c r="GU294" s="73"/>
      <c r="GV294" s="73"/>
      <c r="GW294" s="73"/>
    </row>
    <row r="295" spans="2:205" ht="12.75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  <c r="GC295" s="73"/>
      <c r="GD295" s="73"/>
      <c r="GE295" s="73"/>
      <c r="GF295" s="73"/>
      <c r="GG295" s="73"/>
      <c r="GH295" s="73"/>
      <c r="GI295" s="73"/>
      <c r="GJ295" s="73"/>
      <c r="GK295" s="73"/>
      <c r="GL295" s="73"/>
      <c r="GM295" s="73"/>
      <c r="GN295" s="73"/>
      <c r="GO295" s="73"/>
      <c r="GP295" s="73"/>
      <c r="GQ295" s="73"/>
      <c r="GR295" s="73"/>
      <c r="GS295" s="73"/>
      <c r="GT295" s="73"/>
      <c r="GU295" s="73"/>
      <c r="GV295" s="73"/>
      <c r="GW295" s="73"/>
    </row>
    <row r="296" spans="2:205" ht="12.75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  <c r="GC296" s="73"/>
      <c r="GD296" s="73"/>
      <c r="GE296" s="73"/>
      <c r="GF296" s="73"/>
      <c r="GG296" s="73"/>
      <c r="GH296" s="73"/>
      <c r="GI296" s="73"/>
      <c r="GJ296" s="73"/>
      <c r="GK296" s="73"/>
      <c r="GL296" s="73"/>
      <c r="GM296" s="73"/>
      <c r="GN296" s="73"/>
      <c r="GO296" s="73"/>
      <c r="GP296" s="73"/>
      <c r="GQ296" s="73"/>
      <c r="GR296" s="73"/>
      <c r="GS296" s="73"/>
      <c r="GT296" s="73"/>
      <c r="GU296" s="73"/>
      <c r="GV296" s="73"/>
      <c r="GW296" s="73"/>
    </row>
    <row r="297" spans="2:205" ht="12.75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  <c r="GN297" s="73"/>
      <c r="GO297" s="73"/>
      <c r="GP297" s="73"/>
      <c r="GQ297" s="73"/>
      <c r="GR297" s="73"/>
      <c r="GS297" s="73"/>
      <c r="GT297" s="73"/>
      <c r="GU297" s="73"/>
      <c r="GV297" s="73"/>
      <c r="GW297" s="73"/>
    </row>
    <row r="298" spans="2:205" ht="12.75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  <c r="GN298" s="73"/>
      <c r="GO298" s="73"/>
      <c r="GP298" s="73"/>
      <c r="GQ298" s="73"/>
      <c r="GR298" s="73"/>
      <c r="GS298" s="73"/>
      <c r="GT298" s="73"/>
      <c r="GU298" s="73"/>
      <c r="GV298" s="73"/>
      <c r="GW298" s="73"/>
    </row>
    <row r="299" spans="2:205" ht="12.75"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  <c r="GN299" s="73"/>
      <c r="GO299" s="73"/>
      <c r="GP299" s="73"/>
      <c r="GQ299" s="73"/>
      <c r="GR299" s="73"/>
      <c r="GS299" s="73"/>
      <c r="GT299" s="73"/>
      <c r="GU299" s="73"/>
      <c r="GV299" s="73"/>
      <c r="GW299" s="73"/>
    </row>
    <row r="300" spans="2:205" ht="12.75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  <c r="GN300" s="73"/>
      <c r="GO300" s="73"/>
      <c r="GP300" s="73"/>
      <c r="GQ300" s="73"/>
      <c r="GR300" s="73"/>
      <c r="GS300" s="73"/>
      <c r="GT300" s="73"/>
      <c r="GU300" s="73"/>
      <c r="GV300" s="73"/>
      <c r="GW300" s="73"/>
    </row>
    <row r="301" spans="2:205" ht="12.75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  <c r="GN301" s="73"/>
      <c r="GO301" s="73"/>
      <c r="GP301" s="73"/>
      <c r="GQ301" s="73"/>
      <c r="GR301" s="73"/>
      <c r="GS301" s="73"/>
      <c r="GT301" s="73"/>
      <c r="GU301" s="73"/>
      <c r="GV301" s="73"/>
      <c r="GW301" s="73"/>
    </row>
    <row r="302" spans="2:205" ht="12.75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  <c r="FZ302" s="73"/>
      <c r="GA302" s="73"/>
      <c r="GB302" s="73"/>
      <c r="GC302" s="73"/>
      <c r="GD302" s="73"/>
      <c r="GE302" s="73"/>
      <c r="GF302" s="73"/>
      <c r="GG302" s="73"/>
      <c r="GH302" s="73"/>
      <c r="GI302" s="73"/>
      <c r="GJ302" s="73"/>
      <c r="GK302" s="73"/>
      <c r="GL302" s="73"/>
      <c r="GM302" s="73"/>
      <c r="GN302" s="73"/>
      <c r="GO302" s="73"/>
      <c r="GP302" s="73"/>
      <c r="GQ302" s="73"/>
      <c r="GR302" s="73"/>
      <c r="GS302" s="73"/>
      <c r="GT302" s="73"/>
      <c r="GU302" s="73"/>
      <c r="GV302" s="73"/>
      <c r="GW302" s="73"/>
    </row>
    <row r="303" spans="2:205" ht="12.75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  <c r="GN303" s="73"/>
      <c r="GO303" s="73"/>
      <c r="GP303" s="73"/>
      <c r="GQ303" s="73"/>
      <c r="GR303" s="73"/>
      <c r="GS303" s="73"/>
      <c r="GT303" s="73"/>
      <c r="GU303" s="73"/>
      <c r="GV303" s="73"/>
      <c r="GW303" s="73"/>
    </row>
    <row r="304" spans="2:205" ht="12.75"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  <c r="FZ304" s="73"/>
      <c r="GA304" s="73"/>
      <c r="GB304" s="73"/>
      <c r="GC304" s="73"/>
      <c r="GD304" s="73"/>
      <c r="GE304" s="73"/>
      <c r="GF304" s="73"/>
      <c r="GG304" s="73"/>
      <c r="GH304" s="73"/>
      <c r="GI304" s="73"/>
      <c r="GJ304" s="73"/>
      <c r="GK304" s="73"/>
      <c r="GL304" s="73"/>
      <c r="GM304" s="73"/>
      <c r="GN304" s="73"/>
      <c r="GO304" s="73"/>
      <c r="GP304" s="73"/>
      <c r="GQ304" s="73"/>
      <c r="GR304" s="73"/>
      <c r="GS304" s="73"/>
      <c r="GT304" s="73"/>
      <c r="GU304" s="73"/>
      <c r="GV304" s="73"/>
      <c r="GW304" s="73"/>
    </row>
    <row r="305" spans="2:205" ht="12.75"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  <c r="GN305" s="73"/>
      <c r="GO305" s="73"/>
      <c r="GP305" s="73"/>
      <c r="GQ305" s="73"/>
      <c r="GR305" s="73"/>
      <c r="GS305" s="73"/>
      <c r="GT305" s="73"/>
      <c r="GU305" s="73"/>
      <c r="GV305" s="73"/>
      <c r="GW305" s="73"/>
    </row>
    <row r="306" spans="2:205" ht="12.75"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  <c r="GN306" s="73"/>
      <c r="GO306" s="73"/>
      <c r="GP306" s="73"/>
      <c r="GQ306" s="73"/>
      <c r="GR306" s="73"/>
      <c r="GS306" s="73"/>
      <c r="GT306" s="73"/>
      <c r="GU306" s="73"/>
      <c r="GV306" s="73"/>
      <c r="GW306" s="73"/>
    </row>
    <row r="307" spans="2:205" ht="12.75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  <c r="FZ307" s="73"/>
      <c r="GA307" s="73"/>
      <c r="GB307" s="73"/>
      <c r="GC307" s="73"/>
      <c r="GD307" s="73"/>
      <c r="GE307" s="73"/>
      <c r="GF307" s="73"/>
      <c r="GG307" s="73"/>
      <c r="GH307" s="73"/>
      <c r="GI307" s="73"/>
      <c r="GJ307" s="73"/>
      <c r="GK307" s="73"/>
      <c r="GL307" s="73"/>
      <c r="GM307" s="73"/>
      <c r="GN307" s="73"/>
      <c r="GO307" s="73"/>
      <c r="GP307" s="73"/>
      <c r="GQ307" s="73"/>
      <c r="GR307" s="73"/>
      <c r="GS307" s="73"/>
      <c r="GT307" s="73"/>
      <c r="GU307" s="73"/>
      <c r="GV307" s="73"/>
      <c r="GW307" s="73"/>
    </row>
    <row r="308" spans="2:205" ht="12.75"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  <c r="FZ308" s="73"/>
      <c r="GA308" s="73"/>
      <c r="GB308" s="73"/>
      <c r="GC308" s="73"/>
      <c r="GD308" s="73"/>
      <c r="GE308" s="73"/>
      <c r="GF308" s="73"/>
      <c r="GG308" s="73"/>
      <c r="GH308" s="73"/>
      <c r="GI308" s="73"/>
      <c r="GJ308" s="73"/>
      <c r="GK308" s="73"/>
      <c r="GL308" s="73"/>
      <c r="GM308" s="73"/>
      <c r="GN308" s="73"/>
      <c r="GO308" s="73"/>
      <c r="GP308" s="73"/>
      <c r="GQ308" s="73"/>
      <c r="GR308" s="73"/>
      <c r="GS308" s="73"/>
      <c r="GT308" s="73"/>
      <c r="GU308" s="73"/>
      <c r="GV308" s="73"/>
      <c r="GW308" s="73"/>
    </row>
    <row r="309" spans="2:205" ht="12.75"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  <c r="GN309" s="73"/>
      <c r="GO309" s="73"/>
      <c r="GP309" s="73"/>
      <c r="GQ309" s="73"/>
      <c r="GR309" s="73"/>
      <c r="GS309" s="73"/>
      <c r="GT309" s="73"/>
      <c r="GU309" s="73"/>
      <c r="GV309" s="73"/>
      <c r="GW309" s="73"/>
    </row>
    <row r="310" spans="2:205" ht="12.75"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  <c r="GN310" s="73"/>
      <c r="GO310" s="73"/>
      <c r="GP310" s="73"/>
      <c r="GQ310" s="73"/>
      <c r="GR310" s="73"/>
      <c r="GS310" s="73"/>
      <c r="GT310" s="73"/>
      <c r="GU310" s="73"/>
      <c r="GV310" s="73"/>
      <c r="GW310" s="73"/>
    </row>
    <row r="311" spans="2:205" ht="12.75"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  <c r="GN311" s="73"/>
      <c r="GO311" s="73"/>
      <c r="GP311" s="73"/>
      <c r="GQ311" s="73"/>
      <c r="GR311" s="73"/>
      <c r="GS311" s="73"/>
      <c r="GT311" s="73"/>
      <c r="GU311" s="73"/>
      <c r="GV311" s="73"/>
      <c r="GW311" s="73"/>
    </row>
    <row r="312" spans="2:205" ht="12.75"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  <c r="GN312" s="73"/>
      <c r="GO312" s="73"/>
      <c r="GP312" s="73"/>
      <c r="GQ312" s="73"/>
      <c r="GR312" s="73"/>
      <c r="GS312" s="73"/>
      <c r="GT312" s="73"/>
      <c r="GU312" s="73"/>
      <c r="GV312" s="73"/>
      <c r="GW312" s="73"/>
    </row>
    <row r="313" spans="2:205" ht="12.75"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  <c r="GN313" s="73"/>
      <c r="GO313" s="73"/>
      <c r="GP313" s="73"/>
      <c r="GQ313" s="73"/>
      <c r="GR313" s="73"/>
      <c r="GS313" s="73"/>
      <c r="GT313" s="73"/>
      <c r="GU313" s="73"/>
      <c r="GV313" s="73"/>
      <c r="GW313" s="73"/>
    </row>
    <row r="314" spans="2:205" ht="12.75"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  <c r="FZ314" s="73"/>
      <c r="GA314" s="73"/>
      <c r="GB314" s="73"/>
      <c r="GC314" s="73"/>
      <c r="GD314" s="73"/>
      <c r="GE314" s="73"/>
      <c r="GF314" s="73"/>
      <c r="GG314" s="73"/>
      <c r="GH314" s="73"/>
      <c r="GI314" s="73"/>
      <c r="GJ314" s="73"/>
      <c r="GK314" s="73"/>
      <c r="GL314" s="73"/>
      <c r="GM314" s="73"/>
      <c r="GN314" s="73"/>
      <c r="GO314" s="73"/>
      <c r="GP314" s="73"/>
      <c r="GQ314" s="73"/>
      <c r="GR314" s="73"/>
      <c r="GS314" s="73"/>
      <c r="GT314" s="73"/>
      <c r="GU314" s="73"/>
      <c r="GV314" s="73"/>
      <c r="GW314" s="73"/>
    </row>
    <row r="315" spans="2:205" ht="12.75"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  <c r="FZ315" s="73"/>
      <c r="GA315" s="73"/>
      <c r="GB315" s="73"/>
      <c r="GC315" s="73"/>
      <c r="GD315" s="73"/>
      <c r="GE315" s="73"/>
      <c r="GF315" s="73"/>
      <c r="GG315" s="73"/>
      <c r="GH315" s="73"/>
      <c r="GI315" s="73"/>
      <c r="GJ315" s="73"/>
      <c r="GK315" s="73"/>
      <c r="GL315" s="73"/>
      <c r="GM315" s="73"/>
      <c r="GN315" s="73"/>
      <c r="GO315" s="73"/>
      <c r="GP315" s="73"/>
      <c r="GQ315" s="73"/>
      <c r="GR315" s="73"/>
      <c r="GS315" s="73"/>
      <c r="GT315" s="73"/>
      <c r="GU315" s="73"/>
      <c r="GV315" s="73"/>
      <c r="GW315" s="73"/>
    </row>
    <row r="316" spans="2:205" ht="12.75"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  <c r="GN316" s="73"/>
      <c r="GO316" s="73"/>
      <c r="GP316" s="73"/>
      <c r="GQ316" s="73"/>
      <c r="GR316" s="73"/>
      <c r="GS316" s="73"/>
      <c r="GT316" s="73"/>
      <c r="GU316" s="73"/>
      <c r="GV316" s="73"/>
      <c r="GW316" s="73"/>
    </row>
    <row r="317" spans="2:205" ht="12.75"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  <c r="FZ317" s="73"/>
      <c r="GA317" s="73"/>
      <c r="GB317" s="73"/>
      <c r="GC317" s="73"/>
      <c r="GD317" s="73"/>
      <c r="GE317" s="73"/>
      <c r="GF317" s="73"/>
      <c r="GG317" s="73"/>
      <c r="GH317" s="73"/>
      <c r="GI317" s="73"/>
      <c r="GJ317" s="73"/>
      <c r="GK317" s="73"/>
      <c r="GL317" s="73"/>
      <c r="GM317" s="73"/>
      <c r="GN317" s="73"/>
      <c r="GO317" s="73"/>
      <c r="GP317" s="73"/>
      <c r="GQ317" s="73"/>
      <c r="GR317" s="73"/>
      <c r="GS317" s="73"/>
      <c r="GT317" s="73"/>
      <c r="GU317" s="73"/>
      <c r="GV317" s="73"/>
      <c r="GW317" s="73"/>
    </row>
    <row r="318" spans="2:205" ht="12.75"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  <c r="FZ318" s="73"/>
      <c r="GA318" s="73"/>
      <c r="GB318" s="73"/>
      <c r="GC318" s="73"/>
      <c r="GD318" s="73"/>
      <c r="GE318" s="73"/>
      <c r="GF318" s="73"/>
      <c r="GG318" s="73"/>
      <c r="GH318" s="73"/>
      <c r="GI318" s="73"/>
      <c r="GJ318" s="73"/>
      <c r="GK318" s="73"/>
      <c r="GL318" s="73"/>
      <c r="GM318" s="73"/>
      <c r="GN318" s="73"/>
      <c r="GO318" s="73"/>
      <c r="GP318" s="73"/>
      <c r="GQ318" s="73"/>
      <c r="GR318" s="73"/>
      <c r="GS318" s="73"/>
      <c r="GT318" s="73"/>
      <c r="GU318" s="73"/>
      <c r="GV318" s="73"/>
      <c r="GW318" s="73"/>
    </row>
    <row r="319" spans="2:205" ht="12.75"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  <c r="FZ319" s="73"/>
      <c r="GA319" s="73"/>
      <c r="GB319" s="73"/>
      <c r="GC319" s="73"/>
      <c r="GD319" s="73"/>
      <c r="GE319" s="73"/>
      <c r="GF319" s="73"/>
      <c r="GG319" s="73"/>
      <c r="GH319" s="73"/>
      <c r="GI319" s="73"/>
      <c r="GJ319" s="73"/>
      <c r="GK319" s="73"/>
      <c r="GL319" s="73"/>
      <c r="GM319" s="73"/>
      <c r="GN319" s="73"/>
      <c r="GO319" s="73"/>
      <c r="GP319" s="73"/>
      <c r="GQ319" s="73"/>
      <c r="GR319" s="73"/>
      <c r="GS319" s="73"/>
      <c r="GT319" s="73"/>
      <c r="GU319" s="73"/>
      <c r="GV319" s="73"/>
      <c r="GW319" s="73"/>
    </row>
    <row r="320" spans="2:205" ht="12.75"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  <c r="FZ320" s="73"/>
      <c r="GA320" s="73"/>
      <c r="GB320" s="73"/>
      <c r="GC320" s="73"/>
      <c r="GD320" s="73"/>
      <c r="GE320" s="73"/>
      <c r="GF320" s="73"/>
      <c r="GG320" s="73"/>
      <c r="GH320" s="73"/>
      <c r="GI320" s="73"/>
      <c r="GJ320" s="73"/>
      <c r="GK320" s="73"/>
      <c r="GL320" s="73"/>
      <c r="GM320" s="73"/>
      <c r="GN320" s="73"/>
      <c r="GO320" s="73"/>
      <c r="GP320" s="73"/>
      <c r="GQ320" s="73"/>
      <c r="GR320" s="73"/>
      <c r="GS320" s="73"/>
      <c r="GT320" s="73"/>
      <c r="GU320" s="73"/>
      <c r="GV320" s="73"/>
      <c r="GW320" s="73"/>
    </row>
    <row r="321" spans="2:205" ht="12.75"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  <c r="GE321" s="73"/>
      <c r="GF321" s="73"/>
      <c r="GG321" s="73"/>
      <c r="GH321" s="73"/>
      <c r="GI321" s="73"/>
      <c r="GJ321" s="73"/>
      <c r="GK321" s="73"/>
      <c r="GL321" s="73"/>
      <c r="GM321" s="73"/>
      <c r="GN321" s="73"/>
      <c r="GO321" s="73"/>
      <c r="GP321" s="73"/>
      <c r="GQ321" s="73"/>
      <c r="GR321" s="73"/>
      <c r="GS321" s="73"/>
      <c r="GT321" s="73"/>
      <c r="GU321" s="73"/>
      <c r="GV321" s="73"/>
      <c r="GW321" s="73"/>
    </row>
    <row r="322" spans="2:205" ht="12.75"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  <c r="GN322" s="73"/>
      <c r="GO322" s="73"/>
      <c r="GP322" s="73"/>
      <c r="GQ322" s="73"/>
      <c r="GR322" s="73"/>
      <c r="GS322" s="73"/>
      <c r="GT322" s="73"/>
      <c r="GU322" s="73"/>
      <c r="GV322" s="73"/>
      <c r="GW322" s="73"/>
    </row>
    <row r="323" spans="2:205" ht="12.75"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  <c r="GN323" s="73"/>
      <c r="GO323" s="73"/>
      <c r="GP323" s="73"/>
      <c r="GQ323" s="73"/>
      <c r="GR323" s="73"/>
      <c r="GS323" s="73"/>
      <c r="GT323" s="73"/>
      <c r="GU323" s="73"/>
      <c r="GV323" s="73"/>
      <c r="GW323" s="73"/>
    </row>
    <row r="324" spans="2:205" ht="12.75"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  <c r="GN324" s="73"/>
      <c r="GO324" s="73"/>
      <c r="GP324" s="73"/>
      <c r="GQ324" s="73"/>
      <c r="GR324" s="73"/>
      <c r="GS324" s="73"/>
      <c r="GT324" s="73"/>
      <c r="GU324" s="73"/>
      <c r="GV324" s="73"/>
      <c r="GW324" s="73"/>
    </row>
    <row r="325" spans="2:205" ht="12.75"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  <c r="FZ325" s="73"/>
      <c r="GA325" s="73"/>
      <c r="GB325" s="73"/>
      <c r="GC325" s="73"/>
      <c r="GD325" s="73"/>
      <c r="GE325" s="73"/>
      <c r="GF325" s="73"/>
      <c r="GG325" s="73"/>
      <c r="GH325" s="73"/>
      <c r="GI325" s="73"/>
      <c r="GJ325" s="73"/>
      <c r="GK325" s="73"/>
      <c r="GL325" s="73"/>
      <c r="GM325" s="73"/>
      <c r="GN325" s="73"/>
      <c r="GO325" s="73"/>
      <c r="GP325" s="73"/>
      <c r="GQ325" s="73"/>
      <c r="GR325" s="73"/>
      <c r="GS325" s="73"/>
      <c r="GT325" s="73"/>
      <c r="GU325" s="73"/>
      <c r="GV325" s="73"/>
      <c r="GW325" s="73"/>
    </row>
    <row r="326" spans="2:205" ht="12.75"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  <c r="GN326" s="73"/>
      <c r="GO326" s="73"/>
      <c r="GP326" s="73"/>
      <c r="GQ326" s="73"/>
      <c r="GR326" s="73"/>
      <c r="GS326" s="73"/>
      <c r="GT326" s="73"/>
      <c r="GU326" s="73"/>
      <c r="GV326" s="73"/>
      <c r="GW326" s="73"/>
    </row>
    <row r="327" spans="2:205" ht="12.75"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  <c r="GN327" s="73"/>
      <c r="GO327" s="73"/>
      <c r="GP327" s="73"/>
      <c r="GQ327" s="73"/>
      <c r="GR327" s="73"/>
      <c r="GS327" s="73"/>
      <c r="GT327" s="73"/>
      <c r="GU327" s="73"/>
      <c r="GV327" s="73"/>
      <c r="GW327" s="73"/>
    </row>
    <row r="328" spans="2:205" ht="12.75"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  <c r="FZ328" s="73"/>
      <c r="GA328" s="73"/>
      <c r="GB328" s="73"/>
      <c r="GC328" s="73"/>
      <c r="GD328" s="73"/>
      <c r="GE328" s="73"/>
      <c r="GF328" s="73"/>
      <c r="GG328" s="73"/>
      <c r="GH328" s="73"/>
      <c r="GI328" s="73"/>
      <c r="GJ328" s="73"/>
      <c r="GK328" s="73"/>
      <c r="GL328" s="73"/>
      <c r="GM328" s="73"/>
      <c r="GN328" s="73"/>
      <c r="GO328" s="73"/>
      <c r="GP328" s="73"/>
      <c r="GQ328" s="73"/>
      <c r="GR328" s="73"/>
      <c r="GS328" s="73"/>
      <c r="GT328" s="73"/>
      <c r="GU328" s="73"/>
      <c r="GV328" s="73"/>
      <c r="GW328" s="73"/>
    </row>
    <row r="329" spans="2:205" ht="12.75"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  <c r="FZ329" s="73"/>
      <c r="GA329" s="73"/>
      <c r="GB329" s="73"/>
      <c r="GC329" s="73"/>
      <c r="GD329" s="73"/>
      <c r="GE329" s="73"/>
      <c r="GF329" s="73"/>
      <c r="GG329" s="73"/>
      <c r="GH329" s="73"/>
      <c r="GI329" s="73"/>
      <c r="GJ329" s="73"/>
      <c r="GK329" s="73"/>
      <c r="GL329" s="73"/>
      <c r="GM329" s="73"/>
      <c r="GN329" s="73"/>
      <c r="GO329" s="73"/>
      <c r="GP329" s="73"/>
      <c r="GQ329" s="73"/>
      <c r="GR329" s="73"/>
      <c r="GS329" s="73"/>
      <c r="GT329" s="73"/>
      <c r="GU329" s="73"/>
      <c r="GV329" s="73"/>
      <c r="GW329" s="73"/>
    </row>
    <row r="330" spans="2:205" ht="12.75"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  <c r="FZ330" s="73"/>
      <c r="GA330" s="73"/>
      <c r="GB330" s="73"/>
      <c r="GC330" s="73"/>
      <c r="GD330" s="73"/>
      <c r="GE330" s="73"/>
      <c r="GF330" s="73"/>
      <c r="GG330" s="73"/>
      <c r="GH330" s="73"/>
      <c r="GI330" s="73"/>
      <c r="GJ330" s="73"/>
      <c r="GK330" s="73"/>
      <c r="GL330" s="73"/>
      <c r="GM330" s="73"/>
      <c r="GN330" s="73"/>
      <c r="GO330" s="73"/>
      <c r="GP330" s="73"/>
      <c r="GQ330" s="73"/>
      <c r="GR330" s="73"/>
      <c r="GS330" s="73"/>
      <c r="GT330" s="73"/>
      <c r="GU330" s="73"/>
      <c r="GV330" s="73"/>
      <c r="GW330" s="73"/>
    </row>
    <row r="331" spans="2:205" ht="12.75"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  <c r="FZ331" s="73"/>
      <c r="GA331" s="73"/>
      <c r="GB331" s="73"/>
      <c r="GC331" s="73"/>
      <c r="GD331" s="73"/>
      <c r="GE331" s="73"/>
      <c r="GF331" s="73"/>
      <c r="GG331" s="73"/>
      <c r="GH331" s="73"/>
      <c r="GI331" s="73"/>
      <c r="GJ331" s="73"/>
      <c r="GK331" s="73"/>
      <c r="GL331" s="73"/>
      <c r="GM331" s="73"/>
      <c r="GN331" s="73"/>
      <c r="GO331" s="73"/>
      <c r="GP331" s="73"/>
      <c r="GQ331" s="73"/>
      <c r="GR331" s="73"/>
      <c r="GS331" s="73"/>
      <c r="GT331" s="73"/>
      <c r="GU331" s="73"/>
      <c r="GV331" s="73"/>
      <c r="GW331" s="73"/>
    </row>
    <row r="332" spans="2:205" ht="12.75"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  <c r="FZ332" s="73"/>
      <c r="GA332" s="73"/>
      <c r="GB332" s="73"/>
      <c r="GC332" s="73"/>
      <c r="GD332" s="73"/>
      <c r="GE332" s="73"/>
      <c r="GF332" s="73"/>
      <c r="GG332" s="73"/>
      <c r="GH332" s="73"/>
      <c r="GI332" s="73"/>
      <c r="GJ332" s="73"/>
      <c r="GK332" s="73"/>
      <c r="GL332" s="73"/>
      <c r="GM332" s="73"/>
      <c r="GN332" s="73"/>
      <c r="GO332" s="73"/>
      <c r="GP332" s="73"/>
      <c r="GQ332" s="73"/>
      <c r="GR332" s="73"/>
      <c r="GS332" s="73"/>
      <c r="GT332" s="73"/>
      <c r="GU332" s="73"/>
      <c r="GV332" s="73"/>
      <c r="GW332" s="73"/>
    </row>
    <row r="333" spans="2:205" ht="12.75"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  <c r="FZ333" s="73"/>
      <c r="GA333" s="73"/>
      <c r="GB333" s="73"/>
      <c r="GC333" s="73"/>
      <c r="GD333" s="73"/>
      <c r="GE333" s="73"/>
      <c r="GF333" s="73"/>
      <c r="GG333" s="73"/>
      <c r="GH333" s="73"/>
      <c r="GI333" s="73"/>
      <c r="GJ333" s="73"/>
      <c r="GK333" s="73"/>
      <c r="GL333" s="73"/>
      <c r="GM333" s="73"/>
      <c r="GN333" s="73"/>
      <c r="GO333" s="73"/>
      <c r="GP333" s="73"/>
      <c r="GQ333" s="73"/>
      <c r="GR333" s="73"/>
      <c r="GS333" s="73"/>
      <c r="GT333" s="73"/>
      <c r="GU333" s="73"/>
      <c r="GV333" s="73"/>
      <c r="GW333" s="73"/>
    </row>
    <row r="334" spans="2:205" ht="12.75"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  <c r="GN334" s="73"/>
      <c r="GO334" s="73"/>
      <c r="GP334" s="73"/>
      <c r="GQ334" s="73"/>
      <c r="GR334" s="73"/>
      <c r="GS334" s="73"/>
      <c r="GT334" s="73"/>
      <c r="GU334" s="73"/>
      <c r="GV334" s="73"/>
      <c r="GW334" s="73"/>
    </row>
    <row r="335" spans="2:205" ht="12.75"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  <c r="FZ335" s="73"/>
      <c r="GA335" s="73"/>
      <c r="GB335" s="73"/>
      <c r="GC335" s="73"/>
      <c r="GD335" s="73"/>
      <c r="GE335" s="73"/>
      <c r="GF335" s="73"/>
      <c r="GG335" s="73"/>
      <c r="GH335" s="73"/>
      <c r="GI335" s="73"/>
      <c r="GJ335" s="73"/>
      <c r="GK335" s="73"/>
      <c r="GL335" s="73"/>
      <c r="GM335" s="73"/>
      <c r="GN335" s="73"/>
      <c r="GO335" s="73"/>
      <c r="GP335" s="73"/>
      <c r="GQ335" s="73"/>
      <c r="GR335" s="73"/>
      <c r="GS335" s="73"/>
      <c r="GT335" s="73"/>
      <c r="GU335" s="73"/>
      <c r="GV335" s="73"/>
      <c r="GW335" s="73"/>
    </row>
    <row r="336" spans="2:205" ht="12.75"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  <c r="GN336" s="73"/>
      <c r="GO336" s="73"/>
      <c r="GP336" s="73"/>
      <c r="GQ336" s="73"/>
      <c r="GR336" s="73"/>
      <c r="GS336" s="73"/>
      <c r="GT336" s="73"/>
      <c r="GU336" s="73"/>
      <c r="GV336" s="73"/>
      <c r="GW336" s="73"/>
    </row>
    <row r="337" spans="2:205" ht="12.75"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  <c r="FZ337" s="73"/>
      <c r="GA337" s="73"/>
      <c r="GB337" s="73"/>
      <c r="GC337" s="73"/>
      <c r="GD337" s="73"/>
      <c r="GE337" s="73"/>
      <c r="GF337" s="73"/>
      <c r="GG337" s="73"/>
      <c r="GH337" s="73"/>
      <c r="GI337" s="73"/>
      <c r="GJ337" s="73"/>
      <c r="GK337" s="73"/>
      <c r="GL337" s="73"/>
      <c r="GM337" s="73"/>
      <c r="GN337" s="73"/>
      <c r="GO337" s="73"/>
      <c r="GP337" s="73"/>
      <c r="GQ337" s="73"/>
      <c r="GR337" s="73"/>
      <c r="GS337" s="73"/>
      <c r="GT337" s="73"/>
      <c r="GU337" s="73"/>
      <c r="GV337" s="73"/>
      <c r="GW337" s="73"/>
    </row>
    <row r="338" spans="2:205" ht="12.75"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  <c r="GN338" s="73"/>
      <c r="GO338" s="73"/>
      <c r="GP338" s="73"/>
      <c r="GQ338" s="73"/>
      <c r="GR338" s="73"/>
      <c r="GS338" s="73"/>
      <c r="GT338" s="73"/>
      <c r="GU338" s="73"/>
      <c r="GV338" s="73"/>
      <c r="GW338" s="73"/>
    </row>
    <row r="339" spans="2:205" ht="12.75"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  <c r="GN339" s="73"/>
      <c r="GO339" s="73"/>
      <c r="GP339" s="73"/>
      <c r="GQ339" s="73"/>
      <c r="GR339" s="73"/>
      <c r="GS339" s="73"/>
      <c r="GT339" s="73"/>
      <c r="GU339" s="73"/>
      <c r="GV339" s="73"/>
      <c r="GW339" s="73"/>
    </row>
    <row r="340" spans="2:205" ht="12.75"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  <c r="FZ340" s="73"/>
      <c r="GA340" s="73"/>
      <c r="GB340" s="73"/>
      <c r="GC340" s="73"/>
      <c r="GD340" s="73"/>
      <c r="GE340" s="73"/>
      <c r="GF340" s="73"/>
      <c r="GG340" s="73"/>
      <c r="GH340" s="73"/>
      <c r="GI340" s="73"/>
      <c r="GJ340" s="73"/>
      <c r="GK340" s="73"/>
      <c r="GL340" s="73"/>
      <c r="GM340" s="73"/>
      <c r="GN340" s="73"/>
      <c r="GO340" s="73"/>
      <c r="GP340" s="73"/>
      <c r="GQ340" s="73"/>
      <c r="GR340" s="73"/>
      <c r="GS340" s="73"/>
      <c r="GT340" s="73"/>
      <c r="GU340" s="73"/>
      <c r="GV340" s="73"/>
      <c r="GW340" s="73"/>
    </row>
    <row r="341" spans="2:205" ht="12.75"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  <c r="FZ341" s="73"/>
      <c r="GA341" s="73"/>
      <c r="GB341" s="73"/>
      <c r="GC341" s="73"/>
      <c r="GD341" s="73"/>
      <c r="GE341" s="73"/>
      <c r="GF341" s="73"/>
      <c r="GG341" s="73"/>
      <c r="GH341" s="73"/>
      <c r="GI341" s="73"/>
      <c r="GJ341" s="73"/>
      <c r="GK341" s="73"/>
      <c r="GL341" s="73"/>
      <c r="GM341" s="73"/>
      <c r="GN341" s="73"/>
      <c r="GO341" s="73"/>
      <c r="GP341" s="73"/>
      <c r="GQ341" s="73"/>
      <c r="GR341" s="73"/>
      <c r="GS341" s="73"/>
      <c r="GT341" s="73"/>
      <c r="GU341" s="73"/>
      <c r="GV341" s="73"/>
      <c r="GW341" s="73"/>
    </row>
    <row r="342" spans="2:205" ht="12.75"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  <c r="FZ342" s="73"/>
      <c r="GA342" s="73"/>
      <c r="GB342" s="73"/>
      <c r="GC342" s="73"/>
      <c r="GD342" s="73"/>
      <c r="GE342" s="73"/>
      <c r="GF342" s="73"/>
      <c r="GG342" s="73"/>
      <c r="GH342" s="73"/>
      <c r="GI342" s="73"/>
      <c r="GJ342" s="73"/>
      <c r="GK342" s="73"/>
      <c r="GL342" s="73"/>
      <c r="GM342" s="73"/>
      <c r="GN342" s="73"/>
      <c r="GO342" s="73"/>
      <c r="GP342" s="73"/>
      <c r="GQ342" s="73"/>
      <c r="GR342" s="73"/>
      <c r="GS342" s="73"/>
      <c r="GT342" s="73"/>
      <c r="GU342" s="73"/>
      <c r="GV342" s="73"/>
      <c r="GW342" s="73"/>
    </row>
    <row r="343" spans="2:205" ht="12.75"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  <c r="FZ343" s="73"/>
      <c r="GA343" s="73"/>
      <c r="GB343" s="73"/>
      <c r="GC343" s="73"/>
      <c r="GD343" s="73"/>
      <c r="GE343" s="73"/>
      <c r="GF343" s="73"/>
      <c r="GG343" s="73"/>
      <c r="GH343" s="73"/>
      <c r="GI343" s="73"/>
      <c r="GJ343" s="73"/>
      <c r="GK343" s="73"/>
      <c r="GL343" s="73"/>
      <c r="GM343" s="73"/>
      <c r="GN343" s="73"/>
      <c r="GO343" s="73"/>
      <c r="GP343" s="73"/>
      <c r="GQ343" s="73"/>
      <c r="GR343" s="73"/>
      <c r="GS343" s="73"/>
      <c r="GT343" s="73"/>
      <c r="GU343" s="73"/>
      <c r="GV343" s="73"/>
      <c r="GW343" s="73"/>
    </row>
    <row r="344" spans="2:205" ht="12.75"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  <c r="FY344" s="73"/>
      <c r="FZ344" s="73"/>
      <c r="GA344" s="73"/>
      <c r="GB344" s="73"/>
      <c r="GC344" s="73"/>
      <c r="GD344" s="73"/>
      <c r="GE344" s="73"/>
      <c r="GF344" s="73"/>
      <c r="GG344" s="73"/>
      <c r="GH344" s="73"/>
      <c r="GI344" s="73"/>
      <c r="GJ344" s="73"/>
      <c r="GK344" s="73"/>
      <c r="GL344" s="73"/>
      <c r="GM344" s="73"/>
      <c r="GN344" s="73"/>
      <c r="GO344" s="73"/>
      <c r="GP344" s="73"/>
      <c r="GQ344" s="73"/>
      <c r="GR344" s="73"/>
      <c r="GS344" s="73"/>
      <c r="GT344" s="73"/>
      <c r="GU344" s="73"/>
      <c r="GV344" s="73"/>
      <c r="GW344" s="73"/>
    </row>
    <row r="345" spans="2:205" ht="12.75"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  <c r="BD345" s="73"/>
      <c r="BE345" s="73"/>
      <c r="BF345" s="73"/>
      <c r="BG345" s="73"/>
      <c r="BH345" s="73"/>
      <c r="BI345" s="73"/>
      <c r="BJ345" s="73"/>
      <c r="BK345" s="73"/>
      <c r="BL345" s="73"/>
      <c r="BM345" s="73"/>
      <c r="BN345" s="73"/>
      <c r="BO345" s="73"/>
      <c r="BP345" s="73"/>
      <c r="BQ345" s="73"/>
      <c r="BR345" s="73"/>
      <c r="BS345" s="73"/>
      <c r="BT345" s="73"/>
      <c r="BU345" s="73"/>
      <c r="BV345" s="73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  <c r="FS345" s="73"/>
      <c r="FT345" s="73"/>
      <c r="FU345" s="73"/>
      <c r="FV345" s="73"/>
      <c r="FW345" s="73"/>
      <c r="FX345" s="73"/>
      <c r="FY345" s="73"/>
      <c r="FZ345" s="73"/>
      <c r="GA345" s="73"/>
      <c r="GB345" s="73"/>
      <c r="GC345" s="73"/>
      <c r="GD345" s="73"/>
      <c r="GE345" s="73"/>
      <c r="GF345" s="73"/>
      <c r="GG345" s="73"/>
      <c r="GH345" s="73"/>
      <c r="GI345" s="73"/>
      <c r="GJ345" s="73"/>
      <c r="GK345" s="73"/>
      <c r="GL345" s="73"/>
      <c r="GM345" s="73"/>
      <c r="GN345" s="73"/>
      <c r="GO345" s="73"/>
      <c r="GP345" s="73"/>
      <c r="GQ345" s="73"/>
      <c r="GR345" s="73"/>
      <c r="GS345" s="73"/>
      <c r="GT345" s="73"/>
      <c r="GU345" s="73"/>
      <c r="GV345" s="73"/>
      <c r="GW345" s="73"/>
    </row>
    <row r="346" spans="2:205" ht="12.75"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3"/>
      <c r="BL346" s="73"/>
      <c r="BM346" s="73"/>
      <c r="BN346" s="73"/>
      <c r="BO346" s="73"/>
      <c r="BP346" s="73"/>
      <c r="BQ346" s="73"/>
      <c r="BR346" s="73"/>
      <c r="BS346" s="73"/>
      <c r="BT346" s="73"/>
      <c r="BU346" s="73"/>
      <c r="BV346" s="73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  <c r="FS346" s="73"/>
      <c r="FT346" s="73"/>
      <c r="FU346" s="73"/>
      <c r="FV346" s="73"/>
      <c r="FW346" s="73"/>
      <c r="FX346" s="73"/>
      <c r="FY346" s="73"/>
      <c r="FZ346" s="73"/>
      <c r="GA346" s="73"/>
      <c r="GB346" s="73"/>
      <c r="GC346" s="73"/>
      <c r="GD346" s="73"/>
      <c r="GE346" s="73"/>
      <c r="GF346" s="73"/>
      <c r="GG346" s="73"/>
      <c r="GH346" s="73"/>
      <c r="GI346" s="73"/>
      <c r="GJ346" s="73"/>
      <c r="GK346" s="73"/>
      <c r="GL346" s="73"/>
      <c r="GM346" s="73"/>
      <c r="GN346" s="73"/>
      <c r="GO346" s="73"/>
      <c r="GP346" s="73"/>
      <c r="GQ346" s="73"/>
      <c r="GR346" s="73"/>
      <c r="GS346" s="73"/>
      <c r="GT346" s="73"/>
      <c r="GU346" s="73"/>
      <c r="GV346" s="73"/>
      <c r="GW346" s="73"/>
    </row>
    <row r="347" spans="2:205" ht="12.75"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  <c r="BD347" s="73"/>
      <c r="BE347" s="73"/>
      <c r="BF347" s="73"/>
      <c r="BG347" s="73"/>
      <c r="BH347" s="73"/>
      <c r="BI347" s="73"/>
      <c r="BJ347" s="73"/>
      <c r="BK347" s="73"/>
      <c r="BL347" s="73"/>
      <c r="BM347" s="73"/>
      <c r="BN347" s="73"/>
      <c r="BO347" s="73"/>
      <c r="BP347" s="73"/>
      <c r="BQ347" s="73"/>
      <c r="BR347" s="73"/>
      <c r="BS347" s="73"/>
      <c r="BT347" s="73"/>
      <c r="BU347" s="73"/>
      <c r="BV347" s="73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  <c r="FS347" s="73"/>
      <c r="FT347" s="73"/>
      <c r="FU347" s="73"/>
      <c r="FV347" s="73"/>
      <c r="FW347" s="73"/>
      <c r="FX347" s="73"/>
      <c r="FY347" s="73"/>
      <c r="FZ347" s="73"/>
      <c r="GA347" s="73"/>
      <c r="GB347" s="73"/>
      <c r="GC347" s="73"/>
      <c r="GD347" s="73"/>
      <c r="GE347" s="73"/>
      <c r="GF347" s="73"/>
      <c r="GG347" s="73"/>
      <c r="GH347" s="73"/>
      <c r="GI347" s="73"/>
      <c r="GJ347" s="73"/>
      <c r="GK347" s="73"/>
      <c r="GL347" s="73"/>
      <c r="GM347" s="73"/>
      <c r="GN347" s="73"/>
      <c r="GO347" s="73"/>
      <c r="GP347" s="73"/>
      <c r="GQ347" s="73"/>
      <c r="GR347" s="73"/>
      <c r="GS347" s="73"/>
      <c r="GT347" s="73"/>
      <c r="GU347" s="73"/>
      <c r="GV347" s="73"/>
      <c r="GW347" s="73"/>
    </row>
    <row r="348" spans="2:205" ht="12.75"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  <c r="BD348" s="73"/>
      <c r="BE348" s="73"/>
      <c r="BF348" s="73"/>
      <c r="BG348" s="73"/>
      <c r="BH348" s="73"/>
      <c r="BI348" s="73"/>
      <c r="BJ348" s="73"/>
      <c r="BK348" s="73"/>
      <c r="BL348" s="73"/>
      <c r="BM348" s="73"/>
      <c r="BN348" s="73"/>
      <c r="BO348" s="73"/>
      <c r="BP348" s="73"/>
      <c r="BQ348" s="73"/>
      <c r="BR348" s="73"/>
      <c r="BS348" s="73"/>
      <c r="BT348" s="73"/>
      <c r="BU348" s="73"/>
      <c r="BV348" s="73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  <c r="FS348" s="73"/>
      <c r="FT348" s="73"/>
      <c r="FU348" s="73"/>
      <c r="FV348" s="73"/>
      <c r="FW348" s="73"/>
      <c r="FX348" s="73"/>
      <c r="FY348" s="73"/>
      <c r="FZ348" s="73"/>
      <c r="GA348" s="73"/>
      <c r="GB348" s="73"/>
      <c r="GC348" s="73"/>
      <c r="GD348" s="73"/>
      <c r="GE348" s="73"/>
      <c r="GF348" s="73"/>
      <c r="GG348" s="73"/>
      <c r="GH348" s="73"/>
      <c r="GI348" s="73"/>
      <c r="GJ348" s="73"/>
      <c r="GK348" s="73"/>
      <c r="GL348" s="73"/>
      <c r="GM348" s="73"/>
      <c r="GN348" s="73"/>
      <c r="GO348" s="73"/>
      <c r="GP348" s="73"/>
      <c r="GQ348" s="73"/>
      <c r="GR348" s="73"/>
      <c r="GS348" s="73"/>
      <c r="GT348" s="73"/>
      <c r="GU348" s="73"/>
      <c r="GV348" s="73"/>
      <c r="GW348" s="73"/>
    </row>
    <row r="349" spans="2:205" ht="12.75"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  <c r="BD349" s="73"/>
      <c r="BE349" s="73"/>
      <c r="BF349" s="73"/>
      <c r="BG349" s="73"/>
      <c r="BH349" s="73"/>
      <c r="BI349" s="73"/>
      <c r="BJ349" s="73"/>
      <c r="BK349" s="73"/>
      <c r="BL349" s="73"/>
      <c r="BM349" s="73"/>
      <c r="BN349" s="73"/>
      <c r="BO349" s="73"/>
      <c r="BP349" s="73"/>
      <c r="BQ349" s="73"/>
      <c r="BR349" s="73"/>
      <c r="BS349" s="73"/>
      <c r="BT349" s="73"/>
      <c r="BU349" s="73"/>
      <c r="BV349" s="73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  <c r="FS349" s="73"/>
      <c r="FT349" s="73"/>
      <c r="FU349" s="73"/>
      <c r="FV349" s="73"/>
      <c r="FW349" s="73"/>
      <c r="FX349" s="73"/>
      <c r="FY349" s="73"/>
      <c r="FZ349" s="73"/>
      <c r="GA349" s="73"/>
      <c r="GB349" s="73"/>
      <c r="GC349" s="73"/>
      <c r="GD349" s="73"/>
      <c r="GE349" s="73"/>
      <c r="GF349" s="73"/>
      <c r="GG349" s="73"/>
      <c r="GH349" s="73"/>
      <c r="GI349" s="73"/>
      <c r="GJ349" s="73"/>
      <c r="GK349" s="73"/>
      <c r="GL349" s="73"/>
      <c r="GM349" s="73"/>
      <c r="GN349" s="73"/>
      <c r="GO349" s="73"/>
      <c r="GP349" s="73"/>
      <c r="GQ349" s="73"/>
      <c r="GR349" s="73"/>
      <c r="GS349" s="73"/>
      <c r="GT349" s="73"/>
      <c r="GU349" s="73"/>
      <c r="GV349" s="73"/>
      <c r="GW349" s="73"/>
    </row>
    <row r="350" spans="2:205" ht="12.75"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  <c r="BD350" s="73"/>
      <c r="BE350" s="73"/>
      <c r="BF350" s="73"/>
      <c r="BG350" s="73"/>
      <c r="BH350" s="73"/>
      <c r="BI350" s="73"/>
      <c r="BJ350" s="73"/>
      <c r="BK350" s="73"/>
      <c r="BL350" s="73"/>
      <c r="BM350" s="73"/>
      <c r="BN350" s="73"/>
      <c r="BO350" s="73"/>
      <c r="BP350" s="73"/>
      <c r="BQ350" s="73"/>
      <c r="BR350" s="73"/>
      <c r="BS350" s="73"/>
      <c r="BT350" s="73"/>
      <c r="BU350" s="73"/>
      <c r="BV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  <c r="FS350" s="73"/>
      <c r="FT350" s="73"/>
      <c r="FU350" s="73"/>
      <c r="FV350" s="73"/>
      <c r="FW350" s="73"/>
      <c r="FX350" s="73"/>
      <c r="FY350" s="73"/>
      <c r="FZ350" s="73"/>
      <c r="GA350" s="73"/>
      <c r="GB350" s="73"/>
      <c r="GC350" s="73"/>
      <c r="GD350" s="73"/>
      <c r="GE350" s="73"/>
      <c r="GF350" s="73"/>
      <c r="GG350" s="73"/>
      <c r="GH350" s="73"/>
      <c r="GI350" s="73"/>
      <c r="GJ350" s="73"/>
      <c r="GK350" s="73"/>
      <c r="GL350" s="73"/>
      <c r="GM350" s="73"/>
      <c r="GN350" s="73"/>
      <c r="GO350" s="73"/>
      <c r="GP350" s="73"/>
      <c r="GQ350" s="73"/>
      <c r="GR350" s="73"/>
      <c r="GS350" s="73"/>
      <c r="GT350" s="73"/>
      <c r="GU350" s="73"/>
      <c r="GV350" s="73"/>
      <c r="GW350" s="73"/>
    </row>
    <row r="351" spans="2:205" ht="12.75"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  <c r="BR351" s="73"/>
      <c r="BS351" s="73"/>
      <c r="BT351" s="73"/>
      <c r="BU351" s="73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  <c r="FS351" s="73"/>
      <c r="FT351" s="73"/>
      <c r="FU351" s="73"/>
      <c r="FV351" s="73"/>
      <c r="FW351" s="73"/>
      <c r="FX351" s="73"/>
      <c r="FY351" s="73"/>
      <c r="FZ351" s="73"/>
      <c r="GA351" s="73"/>
      <c r="GB351" s="73"/>
      <c r="GC351" s="73"/>
      <c r="GD351" s="73"/>
      <c r="GE351" s="73"/>
      <c r="GF351" s="73"/>
      <c r="GG351" s="73"/>
      <c r="GH351" s="73"/>
      <c r="GI351" s="73"/>
      <c r="GJ351" s="73"/>
      <c r="GK351" s="73"/>
      <c r="GL351" s="73"/>
      <c r="GM351" s="73"/>
      <c r="GN351" s="73"/>
      <c r="GO351" s="73"/>
      <c r="GP351" s="73"/>
      <c r="GQ351" s="73"/>
      <c r="GR351" s="73"/>
      <c r="GS351" s="73"/>
      <c r="GT351" s="73"/>
      <c r="GU351" s="73"/>
      <c r="GV351" s="73"/>
      <c r="GW351" s="73"/>
    </row>
    <row r="352" spans="2:205" ht="12.7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  <c r="BN352" s="73"/>
      <c r="BO352" s="73"/>
      <c r="BP352" s="73"/>
      <c r="BQ352" s="73"/>
      <c r="BR352" s="73"/>
      <c r="BS352" s="73"/>
      <c r="BT352" s="73"/>
      <c r="BU352" s="73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  <c r="FS352" s="73"/>
      <c r="FT352" s="73"/>
      <c r="FU352" s="73"/>
      <c r="FV352" s="73"/>
      <c r="FW352" s="73"/>
      <c r="FX352" s="73"/>
      <c r="FY352" s="73"/>
      <c r="FZ352" s="73"/>
      <c r="GA352" s="73"/>
      <c r="GB352" s="73"/>
      <c r="GC352" s="73"/>
      <c r="GD352" s="73"/>
      <c r="GE352" s="73"/>
      <c r="GF352" s="73"/>
      <c r="GG352" s="73"/>
      <c r="GH352" s="73"/>
      <c r="GI352" s="73"/>
      <c r="GJ352" s="73"/>
      <c r="GK352" s="73"/>
      <c r="GL352" s="73"/>
      <c r="GM352" s="73"/>
      <c r="GN352" s="73"/>
      <c r="GO352" s="73"/>
      <c r="GP352" s="73"/>
      <c r="GQ352" s="73"/>
      <c r="GR352" s="73"/>
      <c r="GS352" s="73"/>
      <c r="GT352" s="73"/>
      <c r="GU352" s="73"/>
      <c r="GV352" s="73"/>
      <c r="GW352" s="73"/>
    </row>
    <row r="353" spans="2:205" ht="12.75"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  <c r="BN353" s="73"/>
      <c r="BO353" s="73"/>
      <c r="BP353" s="73"/>
      <c r="BQ353" s="73"/>
      <c r="BR353" s="73"/>
      <c r="BS353" s="73"/>
      <c r="BT353" s="73"/>
      <c r="BU353" s="73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  <c r="FS353" s="73"/>
      <c r="FT353" s="73"/>
      <c r="FU353" s="73"/>
      <c r="FV353" s="73"/>
      <c r="FW353" s="73"/>
      <c r="FX353" s="73"/>
      <c r="FY353" s="73"/>
      <c r="FZ353" s="73"/>
      <c r="GA353" s="73"/>
      <c r="GB353" s="73"/>
      <c r="GC353" s="73"/>
      <c r="GD353" s="73"/>
      <c r="GE353" s="73"/>
      <c r="GF353" s="73"/>
      <c r="GG353" s="73"/>
      <c r="GH353" s="73"/>
      <c r="GI353" s="73"/>
      <c r="GJ353" s="73"/>
      <c r="GK353" s="73"/>
      <c r="GL353" s="73"/>
      <c r="GM353" s="73"/>
      <c r="GN353" s="73"/>
      <c r="GO353" s="73"/>
      <c r="GP353" s="73"/>
      <c r="GQ353" s="73"/>
      <c r="GR353" s="73"/>
      <c r="GS353" s="73"/>
      <c r="GT353" s="73"/>
      <c r="GU353" s="73"/>
      <c r="GV353" s="73"/>
      <c r="GW353" s="73"/>
    </row>
    <row r="354" spans="2:205" ht="12.75"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  <c r="FS354" s="73"/>
      <c r="FT354" s="73"/>
      <c r="FU354" s="73"/>
      <c r="FV354" s="73"/>
      <c r="FW354" s="73"/>
      <c r="FX354" s="73"/>
      <c r="FY354" s="73"/>
      <c r="FZ354" s="73"/>
      <c r="GA354" s="73"/>
      <c r="GB354" s="73"/>
      <c r="GC354" s="73"/>
      <c r="GD354" s="73"/>
      <c r="GE354" s="73"/>
      <c r="GF354" s="73"/>
      <c r="GG354" s="73"/>
      <c r="GH354" s="73"/>
      <c r="GI354" s="73"/>
      <c r="GJ354" s="73"/>
      <c r="GK354" s="73"/>
      <c r="GL354" s="73"/>
      <c r="GM354" s="73"/>
      <c r="GN354" s="73"/>
      <c r="GO354" s="73"/>
      <c r="GP354" s="73"/>
      <c r="GQ354" s="73"/>
      <c r="GR354" s="73"/>
      <c r="GS354" s="73"/>
      <c r="GT354" s="73"/>
      <c r="GU354" s="73"/>
      <c r="GV354" s="73"/>
      <c r="GW354" s="73"/>
    </row>
    <row r="355" spans="2:205" ht="12.75"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  <c r="FS355" s="73"/>
      <c r="FT355" s="73"/>
      <c r="FU355" s="73"/>
      <c r="FV355" s="73"/>
      <c r="FW355" s="73"/>
      <c r="FX355" s="73"/>
      <c r="FY355" s="73"/>
      <c r="FZ355" s="73"/>
      <c r="GA355" s="73"/>
      <c r="GB355" s="73"/>
      <c r="GC355" s="73"/>
      <c r="GD355" s="73"/>
      <c r="GE355" s="73"/>
      <c r="GF355" s="73"/>
      <c r="GG355" s="73"/>
      <c r="GH355" s="73"/>
      <c r="GI355" s="73"/>
      <c r="GJ355" s="73"/>
      <c r="GK355" s="73"/>
      <c r="GL355" s="73"/>
      <c r="GM355" s="73"/>
      <c r="GN355" s="73"/>
      <c r="GO355" s="73"/>
      <c r="GP355" s="73"/>
      <c r="GQ355" s="73"/>
      <c r="GR355" s="73"/>
      <c r="GS355" s="73"/>
      <c r="GT355" s="73"/>
      <c r="GU355" s="73"/>
      <c r="GV355" s="73"/>
      <c r="GW355" s="73"/>
    </row>
    <row r="356" spans="2:205" ht="12.75"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  <c r="FS356" s="73"/>
      <c r="FT356" s="73"/>
      <c r="FU356" s="73"/>
      <c r="FV356" s="73"/>
      <c r="FW356" s="73"/>
      <c r="FX356" s="73"/>
      <c r="FY356" s="73"/>
      <c r="FZ356" s="73"/>
      <c r="GA356" s="73"/>
      <c r="GB356" s="73"/>
      <c r="GC356" s="73"/>
      <c r="GD356" s="73"/>
      <c r="GE356" s="73"/>
      <c r="GF356" s="73"/>
      <c r="GG356" s="73"/>
      <c r="GH356" s="73"/>
      <c r="GI356" s="73"/>
      <c r="GJ356" s="73"/>
      <c r="GK356" s="73"/>
      <c r="GL356" s="73"/>
      <c r="GM356" s="73"/>
      <c r="GN356" s="73"/>
      <c r="GO356" s="73"/>
      <c r="GP356" s="73"/>
      <c r="GQ356" s="73"/>
      <c r="GR356" s="73"/>
      <c r="GS356" s="73"/>
      <c r="GT356" s="73"/>
      <c r="GU356" s="73"/>
      <c r="GV356" s="73"/>
      <c r="GW356" s="73"/>
    </row>
    <row r="357" spans="2:205" ht="12.75"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  <c r="BR357" s="73"/>
      <c r="BS357" s="73"/>
      <c r="BT357" s="73"/>
      <c r="BU357" s="73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  <c r="FS357" s="73"/>
      <c r="FT357" s="73"/>
      <c r="FU357" s="73"/>
      <c r="FV357" s="73"/>
      <c r="FW357" s="73"/>
      <c r="FX357" s="73"/>
      <c r="FY357" s="73"/>
      <c r="FZ357" s="73"/>
      <c r="GA357" s="73"/>
      <c r="GB357" s="73"/>
      <c r="GC357" s="73"/>
      <c r="GD357" s="73"/>
      <c r="GE357" s="73"/>
      <c r="GF357" s="73"/>
      <c r="GG357" s="73"/>
      <c r="GH357" s="73"/>
      <c r="GI357" s="73"/>
      <c r="GJ357" s="73"/>
      <c r="GK357" s="73"/>
      <c r="GL357" s="73"/>
      <c r="GM357" s="73"/>
      <c r="GN357" s="73"/>
      <c r="GO357" s="73"/>
      <c r="GP357" s="73"/>
      <c r="GQ357" s="73"/>
      <c r="GR357" s="73"/>
      <c r="GS357" s="73"/>
      <c r="GT357" s="73"/>
      <c r="GU357" s="73"/>
      <c r="GV357" s="73"/>
      <c r="GW357" s="73"/>
    </row>
    <row r="358" spans="2:205" ht="12.75"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  <c r="BR358" s="73"/>
      <c r="BS358" s="73"/>
      <c r="BT358" s="73"/>
      <c r="BU358" s="73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  <c r="FS358" s="73"/>
      <c r="FT358" s="73"/>
      <c r="FU358" s="73"/>
      <c r="FV358" s="73"/>
      <c r="FW358" s="73"/>
      <c r="FX358" s="73"/>
      <c r="FY358" s="73"/>
      <c r="FZ358" s="73"/>
      <c r="GA358" s="73"/>
      <c r="GB358" s="73"/>
      <c r="GC358" s="73"/>
      <c r="GD358" s="73"/>
      <c r="GE358" s="73"/>
      <c r="GF358" s="73"/>
      <c r="GG358" s="73"/>
      <c r="GH358" s="73"/>
      <c r="GI358" s="73"/>
      <c r="GJ358" s="73"/>
      <c r="GK358" s="73"/>
      <c r="GL358" s="73"/>
      <c r="GM358" s="73"/>
      <c r="GN358" s="73"/>
      <c r="GO358" s="73"/>
      <c r="GP358" s="73"/>
      <c r="GQ358" s="73"/>
      <c r="GR358" s="73"/>
      <c r="GS358" s="73"/>
      <c r="GT358" s="73"/>
      <c r="GU358" s="73"/>
      <c r="GV358" s="73"/>
      <c r="GW358" s="73"/>
    </row>
    <row r="359" spans="2:205" ht="12.75"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  <c r="FS359" s="73"/>
      <c r="FT359" s="73"/>
      <c r="FU359" s="73"/>
      <c r="FV359" s="73"/>
      <c r="FW359" s="73"/>
      <c r="FX359" s="73"/>
      <c r="FY359" s="73"/>
      <c r="FZ359" s="73"/>
      <c r="GA359" s="73"/>
      <c r="GB359" s="73"/>
      <c r="GC359" s="73"/>
      <c r="GD359" s="73"/>
      <c r="GE359" s="73"/>
      <c r="GF359" s="73"/>
      <c r="GG359" s="73"/>
      <c r="GH359" s="73"/>
      <c r="GI359" s="73"/>
      <c r="GJ359" s="73"/>
      <c r="GK359" s="73"/>
      <c r="GL359" s="73"/>
      <c r="GM359" s="73"/>
      <c r="GN359" s="73"/>
      <c r="GO359" s="73"/>
      <c r="GP359" s="73"/>
      <c r="GQ359" s="73"/>
      <c r="GR359" s="73"/>
      <c r="GS359" s="73"/>
      <c r="GT359" s="73"/>
      <c r="GU359" s="73"/>
      <c r="GV359" s="73"/>
      <c r="GW359" s="73"/>
    </row>
    <row r="360" spans="2:205" ht="12.75"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  <c r="BN360" s="73"/>
      <c r="BO360" s="73"/>
      <c r="BP360" s="73"/>
      <c r="BQ360" s="73"/>
      <c r="BR360" s="73"/>
      <c r="BS360" s="73"/>
      <c r="BT360" s="73"/>
      <c r="BU360" s="73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  <c r="FS360" s="73"/>
      <c r="FT360" s="73"/>
      <c r="FU360" s="73"/>
      <c r="FV360" s="73"/>
      <c r="FW360" s="73"/>
      <c r="FX360" s="73"/>
      <c r="FY360" s="73"/>
      <c r="FZ360" s="73"/>
      <c r="GA360" s="73"/>
      <c r="GB360" s="73"/>
      <c r="GC360" s="73"/>
      <c r="GD360" s="73"/>
      <c r="GE360" s="73"/>
      <c r="GF360" s="73"/>
      <c r="GG360" s="73"/>
      <c r="GH360" s="73"/>
      <c r="GI360" s="73"/>
      <c r="GJ360" s="73"/>
      <c r="GK360" s="73"/>
      <c r="GL360" s="73"/>
      <c r="GM360" s="73"/>
      <c r="GN360" s="73"/>
      <c r="GO360" s="73"/>
      <c r="GP360" s="73"/>
      <c r="GQ360" s="73"/>
      <c r="GR360" s="73"/>
      <c r="GS360" s="73"/>
      <c r="GT360" s="73"/>
      <c r="GU360" s="73"/>
      <c r="GV360" s="73"/>
      <c r="GW360" s="73"/>
    </row>
    <row r="361" spans="2:205" ht="12.75"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  <c r="BR361" s="73"/>
      <c r="BS361" s="73"/>
      <c r="BT361" s="73"/>
      <c r="BU361" s="73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  <c r="FS361" s="73"/>
      <c r="FT361" s="73"/>
      <c r="FU361" s="73"/>
      <c r="FV361" s="73"/>
      <c r="FW361" s="73"/>
      <c r="FX361" s="73"/>
      <c r="FY361" s="73"/>
      <c r="FZ361" s="73"/>
      <c r="GA361" s="73"/>
      <c r="GB361" s="73"/>
      <c r="GC361" s="73"/>
      <c r="GD361" s="73"/>
      <c r="GE361" s="73"/>
      <c r="GF361" s="73"/>
      <c r="GG361" s="73"/>
      <c r="GH361" s="73"/>
      <c r="GI361" s="73"/>
      <c r="GJ361" s="73"/>
      <c r="GK361" s="73"/>
      <c r="GL361" s="73"/>
      <c r="GM361" s="73"/>
      <c r="GN361" s="73"/>
      <c r="GO361" s="73"/>
      <c r="GP361" s="73"/>
      <c r="GQ361" s="73"/>
      <c r="GR361" s="73"/>
      <c r="GS361" s="73"/>
      <c r="GT361" s="73"/>
      <c r="GU361" s="73"/>
      <c r="GV361" s="73"/>
      <c r="GW361" s="73"/>
    </row>
    <row r="362" spans="2:205" ht="12.75"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  <c r="BR362" s="73"/>
      <c r="BS362" s="73"/>
      <c r="BT362" s="73"/>
      <c r="BU362" s="73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  <c r="FS362" s="73"/>
      <c r="FT362" s="73"/>
      <c r="FU362" s="73"/>
      <c r="FV362" s="73"/>
      <c r="FW362" s="73"/>
      <c r="FX362" s="73"/>
      <c r="FY362" s="73"/>
      <c r="FZ362" s="73"/>
      <c r="GA362" s="73"/>
      <c r="GB362" s="73"/>
      <c r="GC362" s="73"/>
      <c r="GD362" s="73"/>
      <c r="GE362" s="73"/>
      <c r="GF362" s="73"/>
      <c r="GG362" s="73"/>
      <c r="GH362" s="73"/>
      <c r="GI362" s="73"/>
      <c r="GJ362" s="73"/>
      <c r="GK362" s="73"/>
      <c r="GL362" s="73"/>
      <c r="GM362" s="73"/>
      <c r="GN362" s="73"/>
      <c r="GO362" s="73"/>
      <c r="GP362" s="73"/>
      <c r="GQ362" s="73"/>
      <c r="GR362" s="73"/>
      <c r="GS362" s="73"/>
      <c r="GT362" s="73"/>
      <c r="GU362" s="73"/>
      <c r="GV362" s="73"/>
      <c r="GW362" s="73"/>
    </row>
    <row r="363" spans="2:205" ht="12.75"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  <c r="FS363" s="73"/>
      <c r="FT363" s="73"/>
      <c r="FU363" s="73"/>
      <c r="FV363" s="73"/>
      <c r="FW363" s="73"/>
      <c r="FX363" s="73"/>
      <c r="FY363" s="73"/>
      <c r="FZ363" s="73"/>
      <c r="GA363" s="73"/>
      <c r="GB363" s="73"/>
      <c r="GC363" s="73"/>
      <c r="GD363" s="73"/>
      <c r="GE363" s="73"/>
      <c r="GF363" s="73"/>
      <c r="GG363" s="73"/>
      <c r="GH363" s="73"/>
      <c r="GI363" s="73"/>
      <c r="GJ363" s="73"/>
      <c r="GK363" s="73"/>
      <c r="GL363" s="73"/>
      <c r="GM363" s="73"/>
      <c r="GN363" s="73"/>
      <c r="GO363" s="73"/>
      <c r="GP363" s="73"/>
      <c r="GQ363" s="73"/>
      <c r="GR363" s="73"/>
      <c r="GS363" s="73"/>
      <c r="GT363" s="73"/>
      <c r="GU363" s="73"/>
      <c r="GV363" s="73"/>
      <c r="GW363" s="73"/>
    </row>
    <row r="364" spans="2:205" ht="12.75"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  <c r="BR364" s="73"/>
      <c r="BS364" s="73"/>
      <c r="BT364" s="73"/>
      <c r="BU364" s="73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  <c r="FS364" s="73"/>
      <c r="FT364" s="73"/>
      <c r="FU364" s="73"/>
      <c r="FV364" s="73"/>
      <c r="FW364" s="73"/>
      <c r="FX364" s="73"/>
      <c r="FY364" s="73"/>
      <c r="FZ364" s="73"/>
      <c r="GA364" s="73"/>
      <c r="GB364" s="73"/>
      <c r="GC364" s="73"/>
      <c r="GD364" s="73"/>
      <c r="GE364" s="73"/>
      <c r="GF364" s="73"/>
      <c r="GG364" s="73"/>
      <c r="GH364" s="73"/>
      <c r="GI364" s="73"/>
      <c r="GJ364" s="73"/>
      <c r="GK364" s="73"/>
      <c r="GL364" s="73"/>
      <c r="GM364" s="73"/>
      <c r="GN364" s="73"/>
      <c r="GO364" s="73"/>
      <c r="GP364" s="73"/>
      <c r="GQ364" s="73"/>
      <c r="GR364" s="73"/>
      <c r="GS364" s="73"/>
      <c r="GT364" s="73"/>
      <c r="GU364" s="73"/>
      <c r="GV364" s="73"/>
      <c r="GW364" s="73"/>
    </row>
    <row r="365" spans="2:205" ht="12.75"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  <c r="BR365" s="73"/>
      <c r="BS365" s="73"/>
      <c r="BT365" s="73"/>
      <c r="BU365" s="73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  <c r="FS365" s="73"/>
      <c r="FT365" s="73"/>
      <c r="FU365" s="73"/>
      <c r="FV365" s="73"/>
      <c r="FW365" s="73"/>
      <c r="FX365" s="73"/>
      <c r="FY365" s="73"/>
      <c r="FZ365" s="73"/>
      <c r="GA365" s="73"/>
      <c r="GB365" s="73"/>
      <c r="GC365" s="73"/>
      <c r="GD365" s="73"/>
      <c r="GE365" s="73"/>
      <c r="GF365" s="73"/>
      <c r="GG365" s="73"/>
      <c r="GH365" s="73"/>
      <c r="GI365" s="73"/>
      <c r="GJ365" s="73"/>
      <c r="GK365" s="73"/>
      <c r="GL365" s="73"/>
      <c r="GM365" s="73"/>
      <c r="GN365" s="73"/>
      <c r="GO365" s="73"/>
      <c r="GP365" s="73"/>
      <c r="GQ365" s="73"/>
      <c r="GR365" s="73"/>
      <c r="GS365" s="73"/>
      <c r="GT365" s="73"/>
      <c r="GU365" s="73"/>
      <c r="GV365" s="73"/>
      <c r="GW365" s="73"/>
    </row>
    <row r="366" spans="2:205" ht="12.75"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  <c r="BR366" s="73"/>
      <c r="BS366" s="73"/>
      <c r="BT366" s="73"/>
      <c r="BU366" s="73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  <c r="FS366" s="73"/>
      <c r="FT366" s="73"/>
      <c r="FU366" s="73"/>
      <c r="FV366" s="73"/>
      <c r="FW366" s="73"/>
      <c r="FX366" s="73"/>
      <c r="FY366" s="73"/>
      <c r="FZ366" s="73"/>
      <c r="GA366" s="73"/>
      <c r="GB366" s="73"/>
      <c r="GC366" s="73"/>
      <c r="GD366" s="73"/>
      <c r="GE366" s="73"/>
      <c r="GF366" s="73"/>
      <c r="GG366" s="73"/>
      <c r="GH366" s="73"/>
      <c r="GI366" s="73"/>
      <c r="GJ366" s="73"/>
      <c r="GK366" s="73"/>
      <c r="GL366" s="73"/>
      <c r="GM366" s="73"/>
      <c r="GN366" s="73"/>
      <c r="GO366" s="73"/>
      <c r="GP366" s="73"/>
      <c r="GQ366" s="73"/>
      <c r="GR366" s="73"/>
      <c r="GS366" s="73"/>
      <c r="GT366" s="73"/>
      <c r="GU366" s="73"/>
      <c r="GV366" s="73"/>
      <c r="GW366" s="73"/>
    </row>
    <row r="367" spans="2:205" ht="12.75"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  <c r="BR367" s="73"/>
      <c r="BS367" s="73"/>
      <c r="BT367" s="73"/>
      <c r="BU367" s="73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  <c r="FS367" s="73"/>
      <c r="FT367" s="73"/>
      <c r="FU367" s="73"/>
      <c r="FV367" s="73"/>
      <c r="FW367" s="73"/>
      <c r="FX367" s="73"/>
      <c r="FY367" s="73"/>
      <c r="FZ367" s="73"/>
      <c r="GA367" s="73"/>
      <c r="GB367" s="73"/>
      <c r="GC367" s="73"/>
      <c r="GD367" s="73"/>
      <c r="GE367" s="73"/>
      <c r="GF367" s="73"/>
      <c r="GG367" s="73"/>
      <c r="GH367" s="73"/>
      <c r="GI367" s="73"/>
      <c r="GJ367" s="73"/>
      <c r="GK367" s="73"/>
      <c r="GL367" s="73"/>
      <c r="GM367" s="73"/>
      <c r="GN367" s="73"/>
      <c r="GO367" s="73"/>
      <c r="GP367" s="73"/>
      <c r="GQ367" s="73"/>
      <c r="GR367" s="73"/>
      <c r="GS367" s="73"/>
      <c r="GT367" s="73"/>
      <c r="GU367" s="73"/>
      <c r="GV367" s="73"/>
      <c r="GW367" s="73"/>
    </row>
    <row r="368" spans="2:205" ht="12.75"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  <c r="BR368" s="73"/>
      <c r="BS368" s="73"/>
      <c r="BT368" s="73"/>
      <c r="BU368" s="73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  <c r="FS368" s="73"/>
      <c r="FT368" s="73"/>
      <c r="FU368" s="73"/>
      <c r="FV368" s="73"/>
      <c r="FW368" s="73"/>
      <c r="FX368" s="73"/>
      <c r="FY368" s="73"/>
      <c r="FZ368" s="73"/>
      <c r="GA368" s="73"/>
      <c r="GB368" s="73"/>
      <c r="GC368" s="73"/>
      <c r="GD368" s="73"/>
      <c r="GE368" s="73"/>
      <c r="GF368" s="73"/>
      <c r="GG368" s="73"/>
      <c r="GH368" s="73"/>
      <c r="GI368" s="73"/>
      <c r="GJ368" s="73"/>
      <c r="GK368" s="73"/>
      <c r="GL368" s="73"/>
      <c r="GM368" s="73"/>
      <c r="GN368" s="73"/>
      <c r="GO368" s="73"/>
      <c r="GP368" s="73"/>
      <c r="GQ368" s="73"/>
      <c r="GR368" s="73"/>
      <c r="GS368" s="73"/>
      <c r="GT368" s="73"/>
      <c r="GU368" s="73"/>
      <c r="GV368" s="73"/>
      <c r="GW368" s="73"/>
    </row>
    <row r="369" spans="2:205" ht="12.75"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T369" s="73"/>
      <c r="BU369" s="73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  <c r="FS369" s="73"/>
      <c r="FT369" s="73"/>
      <c r="FU369" s="73"/>
      <c r="FV369" s="73"/>
      <c r="FW369" s="73"/>
      <c r="FX369" s="73"/>
      <c r="FY369" s="73"/>
      <c r="FZ369" s="73"/>
      <c r="GA369" s="73"/>
      <c r="GB369" s="73"/>
      <c r="GC369" s="73"/>
      <c r="GD369" s="73"/>
      <c r="GE369" s="73"/>
      <c r="GF369" s="73"/>
      <c r="GG369" s="73"/>
      <c r="GH369" s="73"/>
      <c r="GI369" s="73"/>
      <c r="GJ369" s="73"/>
      <c r="GK369" s="73"/>
      <c r="GL369" s="73"/>
      <c r="GM369" s="73"/>
      <c r="GN369" s="73"/>
      <c r="GO369" s="73"/>
      <c r="GP369" s="73"/>
      <c r="GQ369" s="73"/>
      <c r="GR369" s="73"/>
      <c r="GS369" s="73"/>
      <c r="GT369" s="73"/>
      <c r="GU369" s="73"/>
      <c r="GV369" s="73"/>
      <c r="GW369" s="73"/>
    </row>
    <row r="370" spans="2:205" ht="12.75"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T370" s="73"/>
      <c r="BU370" s="73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  <c r="FS370" s="73"/>
      <c r="FT370" s="73"/>
      <c r="FU370" s="73"/>
      <c r="FV370" s="73"/>
      <c r="FW370" s="73"/>
      <c r="FX370" s="73"/>
      <c r="FY370" s="73"/>
      <c r="FZ370" s="73"/>
      <c r="GA370" s="73"/>
      <c r="GB370" s="73"/>
      <c r="GC370" s="73"/>
      <c r="GD370" s="73"/>
      <c r="GE370" s="73"/>
      <c r="GF370" s="73"/>
      <c r="GG370" s="73"/>
      <c r="GH370" s="73"/>
      <c r="GI370" s="73"/>
      <c r="GJ370" s="73"/>
      <c r="GK370" s="73"/>
      <c r="GL370" s="73"/>
      <c r="GM370" s="73"/>
      <c r="GN370" s="73"/>
      <c r="GO370" s="73"/>
      <c r="GP370" s="73"/>
      <c r="GQ370" s="73"/>
      <c r="GR370" s="73"/>
      <c r="GS370" s="73"/>
      <c r="GT370" s="73"/>
      <c r="GU370" s="73"/>
      <c r="GV370" s="73"/>
      <c r="GW370" s="73"/>
    </row>
    <row r="371" spans="2:205" ht="12.75"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  <c r="FS371" s="73"/>
      <c r="FT371" s="73"/>
      <c r="FU371" s="73"/>
      <c r="FV371" s="73"/>
      <c r="FW371" s="73"/>
      <c r="FX371" s="73"/>
      <c r="FY371" s="73"/>
      <c r="FZ371" s="73"/>
      <c r="GA371" s="73"/>
      <c r="GB371" s="73"/>
      <c r="GC371" s="73"/>
      <c r="GD371" s="73"/>
      <c r="GE371" s="73"/>
      <c r="GF371" s="73"/>
      <c r="GG371" s="73"/>
      <c r="GH371" s="73"/>
      <c r="GI371" s="73"/>
      <c r="GJ371" s="73"/>
      <c r="GK371" s="73"/>
      <c r="GL371" s="73"/>
      <c r="GM371" s="73"/>
      <c r="GN371" s="73"/>
      <c r="GO371" s="73"/>
      <c r="GP371" s="73"/>
      <c r="GQ371" s="73"/>
      <c r="GR371" s="73"/>
      <c r="GS371" s="73"/>
      <c r="GT371" s="73"/>
      <c r="GU371" s="73"/>
      <c r="GV371" s="73"/>
      <c r="GW371" s="73"/>
    </row>
    <row r="372" spans="2:205" ht="12.75"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  <c r="FS372" s="73"/>
      <c r="FT372" s="73"/>
      <c r="FU372" s="73"/>
      <c r="FV372" s="73"/>
      <c r="FW372" s="73"/>
      <c r="FX372" s="73"/>
      <c r="FY372" s="73"/>
      <c r="FZ372" s="73"/>
      <c r="GA372" s="73"/>
      <c r="GB372" s="73"/>
      <c r="GC372" s="73"/>
      <c r="GD372" s="73"/>
      <c r="GE372" s="73"/>
      <c r="GF372" s="73"/>
      <c r="GG372" s="73"/>
      <c r="GH372" s="73"/>
      <c r="GI372" s="73"/>
      <c r="GJ372" s="73"/>
      <c r="GK372" s="73"/>
      <c r="GL372" s="73"/>
      <c r="GM372" s="73"/>
      <c r="GN372" s="73"/>
      <c r="GO372" s="73"/>
      <c r="GP372" s="73"/>
      <c r="GQ372" s="73"/>
      <c r="GR372" s="73"/>
      <c r="GS372" s="73"/>
      <c r="GT372" s="73"/>
      <c r="GU372" s="73"/>
      <c r="GV372" s="73"/>
      <c r="GW372" s="73"/>
    </row>
    <row r="373" spans="2:205" ht="12.75"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  <c r="BR373" s="73"/>
      <c r="BS373" s="73"/>
      <c r="BT373" s="73"/>
      <c r="BU373" s="73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  <c r="FS373" s="73"/>
      <c r="FT373" s="73"/>
      <c r="FU373" s="73"/>
      <c r="FV373" s="73"/>
      <c r="FW373" s="73"/>
      <c r="FX373" s="73"/>
      <c r="FY373" s="73"/>
      <c r="FZ373" s="73"/>
      <c r="GA373" s="73"/>
      <c r="GB373" s="73"/>
      <c r="GC373" s="73"/>
      <c r="GD373" s="73"/>
      <c r="GE373" s="73"/>
      <c r="GF373" s="73"/>
      <c r="GG373" s="73"/>
      <c r="GH373" s="73"/>
      <c r="GI373" s="73"/>
      <c r="GJ373" s="73"/>
      <c r="GK373" s="73"/>
      <c r="GL373" s="73"/>
      <c r="GM373" s="73"/>
      <c r="GN373" s="73"/>
      <c r="GO373" s="73"/>
      <c r="GP373" s="73"/>
      <c r="GQ373" s="73"/>
      <c r="GR373" s="73"/>
      <c r="GS373" s="73"/>
      <c r="GT373" s="73"/>
      <c r="GU373" s="73"/>
      <c r="GV373" s="73"/>
      <c r="GW373" s="73"/>
    </row>
    <row r="374" spans="2:205" ht="12.75"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  <c r="BR374" s="73"/>
      <c r="BS374" s="73"/>
      <c r="BT374" s="73"/>
      <c r="BU374" s="73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  <c r="FS374" s="73"/>
      <c r="FT374" s="73"/>
      <c r="FU374" s="73"/>
      <c r="FV374" s="73"/>
      <c r="FW374" s="73"/>
      <c r="FX374" s="73"/>
      <c r="FY374" s="73"/>
      <c r="FZ374" s="73"/>
      <c r="GA374" s="73"/>
      <c r="GB374" s="73"/>
      <c r="GC374" s="73"/>
      <c r="GD374" s="73"/>
      <c r="GE374" s="73"/>
      <c r="GF374" s="73"/>
      <c r="GG374" s="73"/>
      <c r="GH374" s="73"/>
      <c r="GI374" s="73"/>
      <c r="GJ374" s="73"/>
      <c r="GK374" s="73"/>
      <c r="GL374" s="73"/>
      <c r="GM374" s="73"/>
      <c r="GN374" s="73"/>
      <c r="GO374" s="73"/>
      <c r="GP374" s="73"/>
      <c r="GQ374" s="73"/>
      <c r="GR374" s="73"/>
      <c r="GS374" s="73"/>
      <c r="GT374" s="73"/>
      <c r="GU374" s="73"/>
      <c r="GV374" s="73"/>
      <c r="GW374" s="73"/>
    </row>
    <row r="375" spans="2:205" ht="12.75"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  <c r="FS375" s="73"/>
      <c r="FT375" s="73"/>
      <c r="FU375" s="73"/>
      <c r="FV375" s="73"/>
      <c r="FW375" s="73"/>
      <c r="FX375" s="73"/>
      <c r="FY375" s="73"/>
      <c r="FZ375" s="73"/>
      <c r="GA375" s="73"/>
      <c r="GB375" s="73"/>
      <c r="GC375" s="73"/>
      <c r="GD375" s="73"/>
      <c r="GE375" s="73"/>
      <c r="GF375" s="73"/>
      <c r="GG375" s="73"/>
      <c r="GH375" s="73"/>
      <c r="GI375" s="73"/>
      <c r="GJ375" s="73"/>
      <c r="GK375" s="73"/>
      <c r="GL375" s="73"/>
      <c r="GM375" s="73"/>
      <c r="GN375" s="73"/>
      <c r="GO375" s="73"/>
      <c r="GP375" s="73"/>
      <c r="GQ375" s="73"/>
      <c r="GR375" s="73"/>
      <c r="GS375" s="73"/>
      <c r="GT375" s="73"/>
      <c r="GU375" s="73"/>
      <c r="GV375" s="73"/>
      <c r="GW375" s="73"/>
    </row>
    <row r="376" spans="2:205" ht="12.75"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  <c r="BR376" s="73"/>
      <c r="BS376" s="73"/>
      <c r="BT376" s="73"/>
      <c r="BU376" s="73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  <c r="FS376" s="73"/>
      <c r="FT376" s="73"/>
      <c r="FU376" s="73"/>
      <c r="FV376" s="73"/>
      <c r="FW376" s="73"/>
      <c r="FX376" s="73"/>
      <c r="FY376" s="73"/>
      <c r="FZ376" s="73"/>
      <c r="GA376" s="73"/>
      <c r="GB376" s="73"/>
      <c r="GC376" s="73"/>
      <c r="GD376" s="73"/>
      <c r="GE376" s="73"/>
      <c r="GF376" s="73"/>
      <c r="GG376" s="73"/>
      <c r="GH376" s="73"/>
      <c r="GI376" s="73"/>
      <c r="GJ376" s="73"/>
      <c r="GK376" s="73"/>
      <c r="GL376" s="73"/>
      <c r="GM376" s="73"/>
      <c r="GN376" s="73"/>
      <c r="GO376" s="73"/>
      <c r="GP376" s="73"/>
      <c r="GQ376" s="73"/>
      <c r="GR376" s="73"/>
      <c r="GS376" s="73"/>
      <c r="GT376" s="73"/>
      <c r="GU376" s="73"/>
      <c r="GV376" s="73"/>
      <c r="GW376" s="73"/>
    </row>
    <row r="377" spans="2:205" ht="12.75"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  <c r="BR377" s="73"/>
      <c r="BS377" s="73"/>
      <c r="BT377" s="73"/>
      <c r="BU377" s="73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  <c r="FS377" s="73"/>
      <c r="FT377" s="73"/>
      <c r="FU377" s="73"/>
      <c r="FV377" s="73"/>
      <c r="FW377" s="73"/>
      <c r="FX377" s="73"/>
      <c r="FY377" s="73"/>
      <c r="FZ377" s="73"/>
      <c r="GA377" s="73"/>
      <c r="GB377" s="73"/>
      <c r="GC377" s="73"/>
      <c r="GD377" s="73"/>
      <c r="GE377" s="73"/>
      <c r="GF377" s="73"/>
      <c r="GG377" s="73"/>
      <c r="GH377" s="73"/>
      <c r="GI377" s="73"/>
      <c r="GJ377" s="73"/>
      <c r="GK377" s="73"/>
      <c r="GL377" s="73"/>
      <c r="GM377" s="73"/>
      <c r="GN377" s="73"/>
      <c r="GO377" s="73"/>
      <c r="GP377" s="73"/>
      <c r="GQ377" s="73"/>
      <c r="GR377" s="73"/>
      <c r="GS377" s="73"/>
      <c r="GT377" s="73"/>
      <c r="GU377" s="73"/>
      <c r="GV377" s="73"/>
      <c r="GW377" s="73"/>
    </row>
    <row r="378" spans="2:205" ht="12.75"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  <c r="BT378" s="73"/>
      <c r="BU378" s="73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  <c r="FS378" s="73"/>
      <c r="FT378" s="73"/>
      <c r="FU378" s="73"/>
      <c r="FV378" s="73"/>
      <c r="FW378" s="73"/>
      <c r="FX378" s="73"/>
      <c r="FY378" s="73"/>
      <c r="FZ378" s="73"/>
      <c r="GA378" s="73"/>
      <c r="GB378" s="73"/>
      <c r="GC378" s="73"/>
      <c r="GD378" s="73"/>
      <c r="GE378" s="73"/>
      <c r="GF378" s="73"/>
      <c r="GG378" s="73"/>
      <c r="GH378" s="73"/>
      <c r="GI378" s="73"/>
      <c r="GJ378" s="73"/>
      <c r="GK378" s="73"/>
      <c r="GL378" s="73"/>
      <c r="GM378" s="73"/>
      <c r="GN378" s="73"/>
      <c r="GO378" s="73"/>
      <c r="GP378" s="73"/>
      <c r="GQ378" s="73"/>
      <c r="GR378" s="73"/>
      <c r="GS378" s="73"/>
      <c r="GT378" s="73"/>
      <c r="GU378" s="73"/>
      <c r="GV378" s="73"/>
      <c r="GW378" s="73"/>
    </row>
    <row r="379" spans="2:205" ht="12.75"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  <c r="FS379" s="73"/>
      <c r="FT379" s="73"/>
      <c r="FU379" s="73"/>
      <c r="FV379" s="73"/>
      <c r="FW379" s="73"/>
      <c r="FX379" s="73"/>
      <c r="FY379" s="73"/>
      <c r="FZ379" s="73"/>
      <c r="GA379" s="73"/>
      <c r="GB379" s="73"/>
      <c r="GC379" s="73"/>
      <c r="GD379" s="73"/>
      <c r="GE379" s="73"/>
      <c r="GF379" s="73"/>
      <c r="GG379" s="73"/>
      <c r="GH379" s="73"/>
      <c r="GI379" s="73"/>
      <c r="GJ379" s="73"/>
      <c r="GK379" s="73"/>
      <c r="GL379" s="73"/>
      <c r="GM379" s="73"/>
      <c r="GN379" s="73"/>
      <c r="GO379" s="73"/>
      <c r="GP379" s="73"/>
      <c r="GQ379" s="73"/>
      <c r="GR379" s="73"/>
      <c r="GS379" s="73"/>
      <c r="GT379" s="73"/>
      <c r="GU379" s="73"/>
      <c r="GV379" s="73"/>
      <c r="GW379" s="73"/>
    </row>
    <row r="380" spans="2:205" ht="12.75"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  <c r="BR380" s="73"/>
      <c r="BS380" s="73"/>
      <c r="BT380" s="73"/>
      <c r="BU380" s="73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  <c r="FS380" s="73"/>
      <c r="FT380" s="73"/>
      <c r="FU380" s="73"/>
      <c r="FV380" s="73"/>
      <c r="FW380" s="73"/>
      <c r="FX380" s="73"/>
      <c r="FY380" s="73"/>
      <c r="FZ380" s="73"/>
      <c r="GA380" s="73"/>
      <c r="GB380" s="73"/>
      <c r="GC380" s="73"/>
      <c r="GD380" s="73"/>
      <c r="GE380" s="73"/>
      <c r="GF380" s="73"/>
      <c r="GG380" s="73"/>
      <c r="GH380" s="73"/>
      <c r="GI380" s="73"/>
      <c r="GJ380" s="73"/>
      <c r="GK380" s="73"/>
      <c r="GL380" s="73"/>
      <c r="GM380" s="73"/>
      <c r="GN380" s="73"/>
      <c r="GO380" s="73"/>
      <c r="GP380" s="73"/>
      <c r="GQ380" s="73"/>
      <c r="GR380" s="73"/>
      <c r="GS380" s="73"/>
      <c r="GT380" s="73"/>
      <c r="GU380" s="73"/>
      <c r="GV380" s="73"/>
      <c r="GW380" s="73"/>
    </row>
    <row r="381" spans="2:205" ht="12.75"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  <c r="FS381" s="73"/>
      <c r="FT381" s="73"/>
      <c r="FU381" s="73"/>
      <c r="FV381" s="73"/>
      <c r="FW381" s="73"/>
      <c r="FX381" s="73"/>
      <c r="FY381" s="73"/>
      <c r="FZ381" s="73"/>
      <c r="GA381" s="73"/>
      <c r="GB381" s="73"/>
      <c r="GC381" s="73"/>
      <c r="GD381" s="73"/>
      <c r="GE381" s="73"/>
      <c r="GF381" s="73"/>
      <c r="GG381" s="73"/>
      <c r="GH381" s="73"/>
      <c r="GI381" s="73"/>
      <c r="GJ381" s="73"/>
      <c r="GK381" s="73"/>
      <c r="GL381" s="73"/>
      <c r="GM381" s="73"/>
      <c r="GN381" s="73"/>
      <c r="GO381" s="73"/>
      <c r="GP381" s="73"/>
      <c r="GQ381" s="73"/>
      <c r="GR381" s="73"/>
      <c r="GS381" s="73"/>
      <c r="GT381" s="73"/>
      <c r="GU381" s="73"/>
      <c r="GV381" s="73"/>
      <c r="GW381" s="73"/>
    </row>
    <row r="382" spans="2:205" ht="12.75"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  <c r="FS382" s="73"/>
      <c r="FT382" s="73"/>
      <c r="FU382" s="73"/>
      <c r="FV382" s="73"/>
      <c r="FW382" s="73"/>
      <c r="FX382" s="73"/>
      <c r="FY382" s="73"/>
      <c r="FZ382" s="73"/>
      <c r="GA382" s="73"/>
      <c r="GB382" s="73"/>
      <c r="GC382" s="73"/>
      <c r="GD382" s="73"/>
      <c r="GE382" s="73"/>
      <c r="GF382" s="73"/>
      <c r="GG382" s="73"/>
      <c r="GH382" s="73"/>
      <c r="GI382" s="73"/>
      <c r="GJ382" s="73"/>
      <c r="GK382" s="73"/>
      <c r="GL382" s="73"/>
      <c r="GM382" s="73"/>
      <c r="GN382" s="73"/>
      <c r="GO382" s="73"/>
      <c r="GP382" s="73"/>
      <c r="GQ382" s="73"/>
      <c r="GR382" s="73"/>
      <c r="GS382" s="73"/>
      <c r="GT382" s="73"/>
      <c r="GU382" s="73"/>
      <c r="GV382" s="73"/>
      <c r="GW382" s="73"/>
    </row>
    <row r="383" spans="2:205" ht="12.75"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  <c r="FS383" s="73"/>
      <c r="FT383" s="73"/>
      <c r="FU383" s="73"/>
      <c r="FV383" s="73"/>
      <c r="FW383" s="73"/>
      <c r="FX383" s="73"/>
      <c r="FY383" s="73"/>
      <c r="FZ383" s="73"/>
      <c r="GA383" s="73"/>
      <c r="GB383" s="73"/>
      <c r="GC383" s="73"/>
      <c r="GD383" s="73"/>
      <c r="GE383" s="73"/>
      <c r="GF383" s="73"/>
      <c r="GG383" s="73"/>
      <c r="GH383" s="73"/>
      <c r="GI383" s="73"/>
      <c r="GJ383" s="73"/>
      <c r="GK383" s="73"/>
      <c r="GL383" s="73"/>
      <c r="GM383" s="73"/>
      <c r="GN383" s="73"/>
      <c r="GO383" s="73"/>
      <c r="GP383" s="73"/>
      <c r="GQ383" s="73"/>
      <c r="GR383" s="73"/>
      <c r="GS383" s="73"/>
      <c r="GT383" s="73"/>
      <c r="GU383" s="73"/>
      <c r="GV383" s="73"/>
      <c r="GW383" s="73"/>
    </row>
    <row r="384" spans="2:205" ht="12.75"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  <c r="FS384" s="73"/>
      <c r="FT384" s="73"/>
      <c r="FU384" s="73"/>
      <c r="FV384" s="73"/>
      <c r="FW384" s="73"/>
      <c r="FX384" s="73"/>
      <c r="FY384" s="73"/>
      <c r="FZ384" s="73"/>
      <c r="GA384" s="73"/>
      <c r="GB384" s="73"/>
      <c r="GC384" s="73"/>
      <c r="GD384" s="73"/>
      <c r="GE384" s="73"/>
      <c r="GF384" s="73"/>
      <c r="GG384" s="73"/>
      <c r="GH384" s="73"/>
      <c r="GI384" s="73"/>
      <c r="GJ384" s="73"/>
      <c r="GK384" s="73"/>
      <c r="GL384" s="73"/>
      <c r="GM384" s="73"/>
      <c r="GN384" s="73"/>
      <c r="GO384" s="73"/>
      <c r="GP384" s="73"/>
      <c r="GQ384" s="73"/>
      <c r="GR384" s="73"/>
      <c r="GS384" s="73"/>
      <c r="GT384" s="73"/>
      <c r="GU384" s="73"/>
      <c r="GV384" s="73"/>
      <c r="GW384" s="73"/>
    </row>
    <row r="385" spans="2:205" ht="12.75"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  <c r="FS385" s="73"/>
      <c r="FT385" s="73"/>
      <c r="FU385" s="73"/>
      <c r="FV385" s="73"/>
      <c r="FW385" s="73"/>
      <c r="FX385" s="73"/>
      <c r="FY385" s="73"/>
      <c r="FZ385" s="73"/>
      <c r="GA385" s="73"/>
      <c r="GB385" s="73"/>
      <c r="GC385" s="73"/>
      <c r="GD385" s="73"/>
      <c r="GE385" s="73"/>
      <c r="GF385" s="73"/>
      <c r="GG385" s="73"/>
      <c r="GH385" s="73"/>
      <c r="GI385" s="73"/>
      <c r="GJ385" s="73"/>
      <c r="GK385" s="73"/>
      <c r="GL385" s="73"/>
      <c r="GM385" s="73"/>
      <c r="GN385" s="73"/>
      <c r="GO385" s="73"/>
      <c r="GP385" s="73"/>
      <c r="GQ385" s="73"/>
      <c r="GR385" s="73"/>
      <c r="GS385" s="73"/>
      <c r="GT385" s="73"/>
      <c r="GU385" s="73"/>
      <c r="GV385" s="73"/>
      <c r="GW385" s="73"/>
    </row>
    <row r="386" spans="2:205" ht="12.75"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  <c r="FS386" s="73"/>
      <c r="FT386" s="73"/>
      <c r="FU386" s="73"/>
      <c r="FV386" s="73"/>
      <c r="FW386" s="73"/>
      <c r="FX386" s="73"/>
      <c r="FY386" s="73"/>
      <c r="FZ386" s="73"/>
      <c r="GA386" s="73"/>
      <c r="GB386" s="73"/>
      <c r="GC386" s="73"/>
      <c r="GD386" s="73"/>
      <c r="GE386" s="73"/>
      <c r="GF386" s="73"/>
      <c r="GG386" s="73"/>
      <c r="GH386" s="73"/>
      <c r="GI386" s="73"/>
      <c r="GJ386" s="73"/>
      <c r="GK386" s="73"/>
      <c r="GL386" s="73"/>
      <c r="GM386" s="73"/>
      <c r="GN386" s="73"/>
      <c r="GO386" s="73"/>
      <c r="GP386" s="73"/>
      <c r="GQ386" s="73"/>
      <c r="GR386" s="73"/>
      <c r="GS386" s="73"/>
      <c r="GT386" s="73"/>
      <c r="GU386" s="73"/>
      <c r="GV386" s="73"/>
      <c r="GW386" s="73"/>
    </row>
    <row r="387" spans="2:205" ht="12.75"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  <c r="FS387" s="73"/>
      <c r="FT387" s="73"/>
      <c r="FU387" s="73"/>
      <c r="FV387" s="73"/>
      <c r="FW387" s="73"/>
      <c r="FX387" s="73"/>
      <c r="FY387" s="73"/>
      <c r="FZ387" s="73"/>
      <c r="GA387" s="73"/>
      <c r="GB387" s="73"/>
      <c r="GC387" s="73"/>
      <c r="GD387" s="73"/>
      <c r="GE387" s="73"/>
      <c r="GF387" s="73"/>
      <c r="GG387" s="73"/>
      <c r="GH387" s="73"/>
      <c r="GI387" s="73"/>
      <c r="GJ387" s="73"/>
      <c r="GK387" s="73"/>
      <c r="GL387" s="73"/>
      <c r="GM387" s="73"/>
      <c r="GN387" s="73"/>
      <c r="GO387" s="73"/>
      <c r="GP387" s="73"/>
      <c r="GQ387" s="73"/>
      <c r="GR387" s="73"/>
      <c r="GS387" s="73"/>
      <c r="GT387" s="73"/>
      <c r="GU387" s="73"/>
      <c r="GV387" s="73"/>
      <c r="GW387" s="73"/>
    </row>
    <row r="388" spans="2:205" ht="12.75"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  <c r="FS388" s="73"/>
      <c r="FT388" s="73"/>
      <c r="FU388" s="73"/>
      <c r="FV388" s="73"/>
      <c r="FW388" s="73"/>
      <c r="FX388" s="73"/>
      <c r="FY388" s="73"/>
      <c r="FZ388" s="73"/>
      <c r="GA388" s="73"/>
      <c r="GB388" s="73"/>
      <c r="GC388" s="73"/>
      <c r="GD388" s="73"/>
      <c r="GE388" s="73"/>
      <c r="GF388" s="73"/>
      <c r="GG388" s="73"/>
      <c r="GH388" s="73"/>
      <c r="GI388" s="73"/>
      <c r="GJ388" s="73"/>
      <c r="GK388" s="73"/>
      <c r="GL388" s="73"/>
      <c r="GM388" s="73"/>
      <c r="GN388" s="73"/>
      <c r="GO388" s="73"/>
      <c r="GP388" s="73"/>
      <c r="GQ388" s="73"/>
      <c r="GR388" s="73"/>
      <c r="GS388" s="73"/>
      <c r="GT388" s="73"/>
      <c r="GU388" s="73"/>
      <c r="GV388" s="73"/>
      <c r="GW388" s="73"/>
    </row>
    <row r="389" spans="2:205" ht="12.75"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  <c r="FS389" s="73"/>
      <c r="FT389" s="73"/>
      <c r="FU389" s="73"/>
      <c r="FV389" s="73"/>
      <c r="FW389" s="73"/>
      <c r="FX389" s="73"/>
      <c r="FY389" s="73"/>
      <c r="FZ389" s="73"/>
      <c r="GA389" s="73"/>
      <c r="GB389" s="73"/>
      <c r="GC389" s="73"/>
      <c r="GD389" s="73"/>
      <c r="GE389" s="73"/>
      <c r="GF389" s="73"/>
      <c r="GG389" s="73"/>
      <c r="GH389" s="73"/>
      <c r="GI389" s="73"/>
      <c r="GJ389" s="73"/>
      <c r="GK389" s="73"/>
      <c r="GL389" s="73"/>
      <c r="GM389" s="73"/>
      <c r="GN389" s="73"/>
      <c r="GO389" s="73"/>
      <c r="GP389" s="73"/>
      <c r="GQ389" s="73"/>
      <c r="GR389" s="73"/>
      <c r="GS389" s="73"/>
      <c r="GT389" s="73"/>
      <c r="GU389" s="73"/>
      <c r="GV389" s="73"/>
      <c r="GW389" s="73"/>
    </row>
    <row r="390" spans="2:205" ht="12.75"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  <c r="FS390" s="73"/>
      <c r="FT390" s="73"/>
      <c r="FU390" s="73"/>
      <c r="FV390" s="73"/>
      <c r="FW390" s="73"/>
      <c r="FX390" s="73"/>
      <c r="FY390" s="73"/>
      <c r="FZ390" s="73"/>
      <c r="GA390" s="73"/>
      <c r="GB390" s="73"/>
      <c r="GC390" s="73"/>
      <c r="GD390" s="73"/>
      <c r="GE390" s="73"/>
      <c r="GF390" s="73"/>
      <c r="GG390" s="73"/>
      <c r="GH390" s="73"/>
      <c r="GI390" s="73"/>
      <c r="GJ390" s="73"/>
      <c r="GK390" s="73"/>
      <c r="GL390" s="73"/>
      <c r="GM390" s="73"/>
      <c r="GN390" s="73"/>
      <c r="GO390" s="73"/>
      <c r="GP390" s="73"/>
      <c r="GQ390" s="73"/>
      <c r="GR390" s="73"/>
      <c r="GS390" s="73"/>
      <c r="GT390" s="73"/>
      <c r="GU390" s="73"/>
      <c r="GV390" s="73"/>
      <c r="GW390" s="73"/>
    </row>
    <row r="391" spans="2:205" ht="12.75"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  <c r="FS391" s="73"/>
      <c r="FT391" s="73"/>
      <c r="FU391" s="73"/>
      <c r="FV391" s="73"/>
      <c r="FW391" s="73"/>
      <c r="FX391" s="73"/>
      <c r="FY391" s="73"/>
      <c r="FZ391" s="73"/>
      <c r="GA391" s="73"/>
      <c r="GB391" s="73"/>
      <c r="GC391" s="73"/>
      <c r="GD391" s="73"/>
      <c r="GE391" s="73"/>
      <c r="GF391" s="73"/>
      <c r="GG391" s="73"/>
      <c r="GH391" s="73"/>
      <c r="GI391" s="73"/>
      <c r="GJ391" s="73"/>
      <c r="GK391" s="73"/>
      <c r="GL391" s="73"/>
      <c r="GM391" s="73"/>
      <c r="GN391" s="73"/>
      <c r="GO391" s="73"/>
      <c r="GP391" s="73"/>
      <c r="GQ391" s="73"/>
      <c r="GR391" s="73"/>
      <c r="GS391" s="73"/>
      <c r="GT391" s="73"/>
      <c r="GU391" s="73"/>
      <c r="GV391" s="73"/>
      <c r="GW391" s="73"/>
    </row>
    <row r="392" spans="2:205" ht="12.75"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  <c r="FS392" s="73"/>
      <c r="FT392" s="73"/>
      <c r="FU392" s="73"/>
      <c r="FV392" s="73"/>
      <c r="FW392" s="73"/>
      <c r="FX392" s="73"/>
      <c r="FY392" s="73"/>
      <c r="FZ392" s="73"/>
      <c r="GA392" s="73"/>
      <c r="GB392" s="73"/>
      <c r="GC392" s="73"/>
      <c r="GD392" s="73"/>
      <c r="GE392" s="73"/>
      <c r="GF392" s="73"/>
      <c r="GG392" s="73"/>
      <c r="GH392" s="73"/>
      <c r="GI392" s="73"/>
      <c r="GJ392" s="73"/>
      <c r="GK392" s="73"/>
      <c r="GL392" s="73"/>
      <c r="GM392" s="73"/>
      <c r="GN392" s="73"/>
      <c r="GO392" s="73"/>
      <c r="GP392" s="73"/>
      <c r="GQ392" s="73"/>
      <c r="GR392" s="73"/>
      <c r="GS392" s="73"/>
      <c r="GT392" s="73"/>
      <c r="GU392" s="73"/>
      <c r="GV392" s="73"/>
      <c r="GW392" s="73"/>
    </row>
    <row r="393" spans="2:205" ht="12.75"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  <c r="BN393" s="73"/>
      <c r="BO393" s="73"/>
      <c r="BP393" s="73"/>
      <c r="BQ393" s="73"/>
      <c r="BR393" s="73"/>
      <c r="BS393" s="73"/>
      <c r="BT393" s="73"/>
      <c r="BU393" s="73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  <c r="FS393" s="73"/>
      <c r="FT393" s="73"/>
      <c r="FU393" s="73"/>
      <c r="FV393" s="73"/>
      <c r="FW393" s="73"/>
      <c r="FX393" s="73"/>
      <c r="FY393" s="73"/>
      <c r="FZ393" s="73"/>
      <c r="GA393" s="73"/>
      <c r="GB393" s="73"/>
      <c r="GC393" s="73"/>
      <c r="GD393" s="73"/>
      <c r="GE393" s="73"/>
      <c r="GF393" s="73"/>
      <c r="GG393" s="73"/>
      <c r="GH393" s="73"/>
      <c r="GI393" s="73"/>
      <c r="GJ393" s="73"/>
      <c r="GK393" s="73"/>
      <c r="GL393" s="73"/>
      <c r="GM393" s="73"/>
      <c r="GN393" s="73"/>
      <c r="GO393" s="73"/>
      <c r="GP393" s="73"/>
      <c r="GQ393" s="73"/>
      <c r="GR393" s="73"/>
      <c r="GS393" s="73"/>
      <c r="GT393" s="73"/>
      <c r="GU393" s="73"/>
      <c r="GV393" s="73"/>
      <c r="GW393" s="73"/>
    </row>
    <row r="394" spans="2:205" ht="12.75"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  <c r="BR394" s="73"/>
      <c r="BS394" s="73"/>
      <c r="BT394" s="73"/>
      <c r="BU394" s="73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  <c r="FS394" s="73"/>
      <c r="FT394" s="73"/>
      <c r="FU394" s="73"/>
      <c r="FV394" s="73"/>
      <c r="FW394" s="73"/>
      <c r="FX394" s="73"/>
      <c r="FY394" s="73"/>
      <c r="FZ394" s="73"/>
      <c r="GA394" s="73"/>
      <c r="GB394" s="73"/>
      <c r="GC394" s="73"/>
      <c r="GD394" s="73"/>
      <c r="GE394" s="73"/>
      <c r="GF394" s="73"/>
      <c r="GG394" s="73"/>
      <c r="GH394" s="73"/>
      <c r="GI394" s="73"/>
      <c r="GJ394" s="73"/>
      <c r="GK394" s="73"/>
      <c r="GL394" s="73"/>
      <c r="GM394" s="73"/>
      <c r="GN394" s="73"/>
      <c r="GO394" s="73"/>
      <c r="GP394" s="73"/>
      <c r="GQ394" s="73"/>
      <c r="GR394" s="73"/>
      <c r="GS394" s="73"/>
      <c r="GT394" s="73"/>
      <c r="GU394" s="73"/>
      <c r="GV394" s="73"/>
      <c r="GW394" s="73"/>
    </row>
    <row r="395" spans="2:205" ht="12.75"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  <c r="BR395" s="73"/>
      <c r="BS395" s="73"/>
      <c r="BT395" s="73"/>
      <c r="BU395" s="73"/>
      <c r="BV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  <c r="FS395" s="73"/>
      <c r="FT395" s="73"/>
      <c r="FU395" s="73"/>
      <c r="FV395" s="73"/>
      <c r="FW395" s="73"/>
      <c r="FX395" s="73"/>
      <c r="FY395" s="73"/>
      <c r="FZ395" s="73"/>
      <c r="GA395" s="73"/>
      <c r="GB395" s="73"/>
      <c r="GC395" s="73"/>
      <c r="GD395" s="73"/>
      <c r="GE395" s="73"/>
      <c r="GF395" s="73"/>
      <c r="GG395" s="73"/>
      <c r="GH395" s="73"/>
      <c r="GI395" s="73"/>
      <c r="GJ395" s="73"/>
      <c r="GK395" s="73"/>
      <c r="GL395" s="73"/>
      <c r="GM395" s="73"/>
      <c r="GN395" s="73"/>
      <c r="GO395" s="73"/>
      <c r="GP395" s="73"/>
      <c r="GQ395" s="73"/>
      <c r="GR395" s="73"/>
      <c r="GS395" s="73"/>
      <c r="GT395" s="73"/>
      <c r="GU395" s="73"/>
      <c r="GV395" s="73"/>
      <c r="GW395" s="73"/>
    </row>
    <row r="396" spans="2:205" ht="12.75"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  <c r="FS396" s="73"/>
      <c r="FT396" s="73"/>
      <c r="FU396" s="73"/>
      <c r="FV396" s="73"/>
      <c r="FW396" s="73"/>
      <c r="FX396" s="73"/>
      <c r="FY396" s="73"/>
      <c r="FZ396" s="73"/>
      <c r="GA396" s="73"/>
      <c r="GB396" s="73"/>
      <c r="GC396" s="73"/>
      <c r="GD396" s="73"/>
      <c r="GE396" s="73"/>
      <c r="GF396" s="73"/>
      <c r="GG396" s="73"/>
      <c r="GH396" s="73"/>
      <c r="GI396" s="73"/>
      <c r="GJ396" s="73"/>
      <c r="GK396" s="73"/>
      <c r="GL396" s="73"/>
      <c r="GM396" s="73"/>
      <c r="GN396" s="73"/>
      <c r="GO396" s="73"/>
      <c r="GP396" s="73"/>
      <c r="GQ396" s="73"/>
      <c r="GR396" s="73"/>
      <c r="GS396" s="73"/>
      <c r="GT396" s="73"/>
      <c r="GU396" s="73"/>
      <c r="GV396" s="73"/>
      <c r="GW396" s="73"/>
    </row>
    <row r="397" spans="2:205" ht="12.75"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T397" s="73"/>
      <c r="BU397" s="73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  <c r="FS397" s="73"/>
      <c r="FT397" s="73"/>
      <c r="FU397" s="73"/>
      <c r="FV397" s="73"/>
      <c r="FW397" s="73"/>
      <c r="FX397" s="73"/>
      <c r="FY397" s="73"/>
      <c r="FZ397" s="73"/>
      <c r="GA397" s="73"/>
      <c r="GB397" s="73"/>
      <c r="GC397" s="73"/>
      <c r="GD397" s="73"/>
      <c r="GE397" s="73"/>
      <c r="GF397" s="73"/>
      <c r="GG397" s="73"/>
      <c r="GH397" s="73"/>
      <c r="GI397" s="73"/>
      <c r="GJ397" s="73"/>
      <c r="GK397" s="73"/>
      <c r="GL397" s="73"/>
      <c r="GM397" s="73"/>
      <c r="GN397" s="73"/>
      <c r="GO397" s="73"/>
      <c r="GP397" s="73"/>
      <c r="GQ397" s="73"/>
      <c r="GR397" s="73"/>
      <c r="GS397" s="73"/>
      <c r="GT397" s="73"/>
      <c r="GU397" s="73"/>
      <c r="GV397" s="73"/>
      <c r="GW397" s="73"/>
    </row>
    <row r="398" spans="2:205" ht="12.75"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  <c r="BN398" s="73"/>
      <c r="BO398" s="73"/>
      <c r="BP398" s="73"/>
      <c r="BQ398" s="73"/>
      <c r="BR398" s="73"/>
      <c r="BS398" s="73"/>
      <c r="BT398" s="73"/>
      <c r="BU398" s="73"/>
      <c r="BV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  <c r="FS398" s="73"/>
      <c r="FT398" s="73"/>
      <c r="FU398" s="73"/>
      <c r="FV398" s="73"/>
      <c r="FW398" s="73"/>
      <c r="FX398" s="73"/>
      <c r="FY398" s="73"/>
      <c r="FZ398" s="73"/>
      <c r="GA398" s="73"/>
      <c r="GB398" s="73"/>
      <c r="GC398" s="73"/>
      <c r="GD398" s="73"/>
      <c r="GE398" s="73"/>
      <c r="GF398" s="73"/>
      <c r="GG398" s="73"/>
      <c r="GH398" s="73"/>
      <c r="GI398" s="73"/>
      <c r="GJ398" s="73"/>
      <c r="GK398" s="73"/>
      <c r="GL398" s="73"/>
      <c r="GM398" s="73"/>
      <c r="GN398" s="73"/>
      <c r="GO398" s="73"/>
      <c r="GP398" s="73"/>
      <c r="GQ398" s="73"/>
      <c r="GR398" s="73"/>
      <c r="GS398" s="73"/>
      <c r="GT398" s="73"/>
      <c r="GU398" s="73"/>
      <c r="GV398" s="73"/>
      <c r="GW398" s="73"/>
    </row>
    <row r="399" spans="2:205" ht="12.75"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  <c r="BN399" s="73"/>
      <c r="BO399" s="73"/>
      <c r="BP399" s="73"/>
      <c r="BQ399" s="73"/>
      <c r="BR399" s="73"/>
      <c r="BS399" s="73"/>
      <c r="BT399" s="73"/>
      <c r="BU399" s="73"/>
      <c r="BV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  <c r="FS399" s="73"/>
      <c r="FT399" s="73"/>
      <c r="FU399" s="73"/>
      <c r="FV399" s="73"/>
      <c r="FW399" s="73"/>
      <c r="FX399" s="73"/>
      <c r="FY399" s="73"/>
      <c r="FZ399" s="73"/>
      <c r="GA399" s="73"/>
      <c r="GB399" s="73"/>
      <c r="GC399" s="73"/>
      <c r="GD399" s="73"/>
      <c r="GE399" s="73"/>
      <c r="GF399" s="73"/>
      <c r="GG399" s="73"/>
      <c r="GH399" s="73"/>
      <c r="GI399" s="73"/>
      <c r="GJ399" s="73"/>
      <c r="GK399" s="73"/>
      <c r="GL399" s="73"/>
      <c r="GM399" s="73"/>
      <c r="GN399" s="73"/>
      <c r="GO399" s="73"/>
      <c r="GP399" s="73"/>
      <c r="GQ399" s="73"/>
      <c r="GR399" s="73"/>
      <c r="GS399" s="73"/>
      <c r="GT399" s="73"/>
      <c r="GU399" s="73"/>
      <c r="GV399" s="73"/>
      <c r="GW399" s="73"/>
    </row>
    <row r="400" spans="2:205" ht="12.75"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  <c r="BR400" s="73"/>
      <c r="BS400" s="73"/>
      <c r="BT400" s="73"/>
      <c r="BU400" s="73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  <c r="FS400" s="73"/>
      <c r="FT400" s="73"/>
      <c r="FU400" s="73"/>
      <c r="FV400" s="73"/>
      <c r="FW400" s="73"/>
      <c r="FX400" s="73"/>
      <c r="FY400" s="73"/>
      <c r="FZ400" s="73"/>
      <c r="GA400" s="73"/>
      <c r="GB400" s="73"/>
      <c r="GC400" s="73"/>
      <c r="GD400" s="73"/>
      <c r="GE400" s="73"/>
      <c r="GF400" s="73"/>
      <c r="GG400" s="73"/>
      <c r="GH400" s="73"/>
      <c r="GI400" s="73"/>
      <c r="GJ400" s="73"/>
      <c r="GK400" s="73"/>
      <c r="GL400" s="73"/>
      <c r="GM400" s="73"/>
      <c r="GN400" s="73"/>
      <c r="GO400" s="73"/>
      <c r="GP400" s="73"/>
      <c r="GQ400" s="73"/>
      <c r="GR400" s="73"/>
      <c r="GS400" s="73"/>
      <c r="GT400" s="73"/>
      <c r="GU400" s="73"/>
      <c r="GV400" s="73"/>
      <c r="GW400" s="73"/>
    </row>
    <row r="401" spans="2:205" ht="12.75"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  <c r="BN401" s="73"/>
      <c r="BO401" s="73"/>
      <c r="BP401" s="73"/>
      <c r="BQ401" s="73"/>
      <c r="BR401" s="73"/>
      <c r="BS401" s="73"/>
      <c r="BT401" s="73"/>
      <c r="BU401" s="73"/>
      <c r="BV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  <c r="FS401" s="73"/>
      <c r="FT401" s="73"/>
      <c r="FU401" s="73"/>
      <c r="FV401" s="73"/>
      <c r="FW401" s="73"/>
      <c r="FX401" s="73"/>
      <c r="FY401" s="73"/>
      <c r="FZ401" s="73"/>
      <c r="GA401" s="73"/>
      <c r="GB401" s="73"/>
      <c r="GC401" s="73"/>
      <c r="GD401" s="73"/>
      <c r="GE401" s="73"/>
      <c r="GF401" s="73"/>
      <c r="GG401" s="73"/>
      <c r="GH401" s="73"/>
      <c r="GI401" s="73"/>
      <c r="GJ401" s="73"/>
      <c r="GK401" s="73"/>
      <c r="GL401" s="73"/>
      <c r="GM401" s="73"/>
      <c r="GN401" s="73"/>
      <c r="GO401" s="73"/>
      <c r="GP401" s="73"/>
      <c r="GQ401" s="73"/>
      <c r="GR401" s="73"/>
      <c r="GS401" s="73"/>
      <c r="GT401" s="73"/>
      <c r="GU401" s="73"/>
      <c r="GV401" s="73"/>
      <c r="GW401" s="73"/>
    </row>
    <row r="402" spans="2:205" ht="12.75"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T402" s="73"/>
      <c r="BU402" s="73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  <c r="FS402" s="73"/>
      <c r="FT402" s="73"/>
      <c r="FU402" s="73"/>
      <c r="FV402" s="73"/>
      <c r="FW402" s="73"/>
      <c r="FX402" s="73"/>
      <c r="FY402" s="73"/>
      <c r="FZ402" s="73"/>
      <c r="GA402" s="73"/>
      <c r="GB402" s="73"/>
      <c r="GC402" s="73"/>
      <c r="GD402" s="73"/>
      <c r="GE402" s="73"/>
      <c r="GF402" s="73"/>
      <c r="GG402" s="73"/>
      <c r="GH402" s="73"/>
      <c r="GI402" s="73"/>
      <c r="GJ402" s="73"/>
      <c r="GK402" s="73"/>
      <c r="GL402" s="73"/>
      <c r="GM402" s="73"/>
      <c r="GN402" s="73"/>
      <c r="GO402" s="73"/>
      <c r="GP402" s="73"/>
      <c r="GQ402" s="73"/>
      <c r="GR402" s="73"/>
      <c r="GS402" s="73"/>
      <c r="GT402" s="73"/>
      <c r="GU402" s="73"/>
      <c r="GV402" s="73"/>
      <c r="GW402" s="73"/>
    </row>
    <row r="403" spans="2:205" ht="12.75"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  <c r="BR403" s="73"/>
      <c r="BS403" s="73"/>
      <c r="BT403" s="73"/>
      <c r="BU403" s="73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  <c r="FS403" s="73"/>
      <c r="FT403" s="73"/>
      <c r="FU403" s="73"/>
      <c r="FV403" s="73"/>
      <c r="FW403" s="73"/>
      <c r="FX403" s="73"/>
      <c r="FY403" s="73"/>
      <c r="FZ403" s="73"/>
      <c r="GA403" s="73"/>
      <c r="GB403" s="73"/>
      <c r="GC403" s="73"/>
      <c r="GD403" s="73"/>
      <c r="GE403" s="73"/>
      <c r="GF403" s="73"/>
      <c r="GG403" s="73"/>
      <c r="GH403" s="73"/>
      <c r="GI403" s="73"/>
      <c r="GJ403" s="73"/>
      <c r="GK403" s="73"/>
      <c r="GL403" s="73"/>
      <c r="GM403" s="73"/>
      <c r="GN403" s="73"/>
      <c r="GO403" s="73"/>
      <c r="GP403" s="73"/>
      <c r="GQ403" s="73"/>
      <c r="GR403" s="73"/>
      <c r="GS403" s="73"/>
      <c r="GT403" s="73"/>
      <c r="GU403" s="73"/>
      <c r="GV403" s="73"/>
      <c r="GW403" s="73"/>
    </row>
    <row r="404" spans="2:205" ht="12.75"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  <c r="BR404" s="73"/>
      <c r="BS404" s="73"/>
      <c r="BT404" s="73"/>
      <c r="BU404" s="73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  <c r="FS404" s="73"/>
      <c r="FT404" s="73"/>
      <c r="FU404" s="73"/>
      <c r="FV404" s="73"/>
      <c r="FW404" s="73"/>
      <c r="FX404" s="73"/>
      <c r="FY404" s="73"/>
      <c r="FZ404" s="73"/>
      <c r="GA404" s="73"/>
      <c r="GB404" s="73"/>
      <c r="GC404" s="73"/>
      <c r="GD404" s="73"/>
      <c r="GE404" s="73"/>
      <c r="GF404" s="73"/>
      <c r="GG404" s="73"/>
      <c r="GH404" s="73"/>
      <c r="GI404" s="73"/>
      <c r="GJ404" s="73"/>
      <c r="GK404" s="73"/>
      <c r="GL404" s="73"/>
      <c r="GM404" s="73"/>
      <c r="GN404" s="73"/>
      <c r="GO404" s="73"/>
      <c r="GP404" s="73"/>
      <c r="GQ404" s="73"/>
      <c r="GR404" s="73"/>
      <c r="GS404" s="73"/>
      <c r="GT404" s="73"/>
      <c r="GU404" s="73"/>
      <c r="GV404" s="73"/>
      <c r="GW404" s="73"/>
    </row>
    <row r="405" spans="2:205" ht="12.75"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T405" s="73"/>
      <c r="BU405" s="73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  <c r="FS405" s="73"/>
      <c r="FT405" s="73"/>
      <c r="FU405" s="73"/>
      <c r="FV405" s="73"/>
      <c r="FW405" s="73"/>
      <c r="FX405" s="73"/>
      <c r="FY405" s="73"/>
      <c r="FZ405" s="73"/>
      <c r="GA405" s="73"/>
      <c r="GB405" s="73"/>
      <c r="GC405" s="73"/>
      <c r="GD405" s="73"/>
      <c r="GE405" s="73"/>
      <c r="GF405" s="73"/>
      <c r="GG405" s="73"/>
      <c r="GH405" s="73"/>
      <c r="GI405" s="73"/>
      <c r="GJ405" s="73"/>
      <c r="GK405" s="73"/>
      <c r="GL405" s="73"/>
      <c r="GM405" s="73"/>
      <c r="GN405" s="73"/>
      <c r="GO405" s="73"/>
      <c r="GP405" s="73"/>
      <c r="GQ405" s="73"/>
      <c r="GR405" s="73"/>
      <c r="GS405" s="73"/>
      <c r="GT405" s="73"/>
      <c r="GU405" s="73"/>
      <c r="GV405" s="73"/>
      <c r="GW405" s="73"/>
    </row>
    <row r="406" spans="2:205" ht="12.75"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  <c r="BN406" s="73"/>
      <c r="BO406" s="73"/>
      <c r="BP406" s="73"/>
      <c r="BQ406" s="73"/>
      <c r="BR406" s="73"/>
      <c r="BS406" s="73"/>
      <c r="BT406" s="73"/>
      <c r="BU406" s="73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  <c r="FS406" s="73"/>
      <c r="FT406" s="73"/>
      <c r="FU406" s="73"/>
      <c r="FV406" s="73"/>
      <c r="FW406" s="73"/>
      <c r="FX406" s="73"/>
      <c r="FY406" s="73"/>
      <c r="FZ406" s="73"/>
      <c r="GA406" s="73"/>
      <c r="GB406" s="73"/>
      <c r="GC406" s="73"/>
      <c r="GD406" s="73"/>
      <c r="GE406" s="73"/>
      <c r="GF406" s="73"/>
      <c r="GG406" s="73"/>
      <c r="GH406" s="73"/>
      <c r="GI406" s="73"/>
      <c r="GJ406" s="73"/>
      <c r="GK406" s="73"/>
      <c r="GL406" s="73"/>
      <c r="GM406" s="73"/>
      <c r="GN406" s="73"/>
      <c r="GO406" s="73"/>
      <c r="GP406" s="73"/>
      <c r="GQ406" s="73"/>
      <c r="GR406" s="73"/>
      <c r="GS406" s="73"/>
      <c r="GT406" s="73"/>
      <c r="GU406" s="73"/>
      <c r="GV406" s="73"/>
      <c r="GW406" s="73"/>
    </row>
    <row r="407" spans="2:205" ht="12.75"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  <c r="BN407" s="73"/>
      <c r="BO407" s="73"/>
      <c r="BP407" s="73"/>
      <c r="BQ407" s="73"/>
      <c r="BR407" s="73"/>
      <c r="BS407" s="73"/>
      <c r="BT407" s="73"/>
      <c r="BU407" s="73"/>
      <c r="BV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  <c r="FS407" s="73"/>
      <c r="FT407" s="73"/>
      <c r="FU407" s="73"/>
      <c r="FV407" s="73"/>
      <c r="FW407" s="73"/>
      <c r="FX407" s="73"/>
      <c r="FY407" s="73"/>
      <c r="FZ407" s="73"/>
      <c r="GA407" s="73"/>
      <c r="GB407" s="73"/>
      <c r="GC407" s="73"/>
      <c r="GD407" s="73"/>
      <c r="GE407" s="73"/>
      <c r="GF407" s="73"/>
      <c r="GG407" s="73"/>
      <c r="GH407" s="73"/>
      <c r="GI407" s="73"/>
      <c r="GJ407" s="73"/>
      <c r="GK407" s="73"/>
      <c r="GL407" s="73"/>
      <c r="GM407" s="73"/>
      <c r="GN407" s="73"/>
      <c r="GO407" s="73"/>
      <c r="GP407" s="73"/>
      <c r="GQ407" s="73"/>
      <c r="GR407" s="73"/>
      <c r="GS407" s="73"/>
      <c r="GT407" s="73"/>
      <c r="GU407" s="73"/>
      <c r="GV407" s="73"/>
      <c r="GW407" s="73"/>
    </row>
    <row r="408" spans="2:205" ht="12.75"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  <c r="BN408" s="73"/>
      <c r="BO408" s="73"/>
      <c r="BP408" s="73"/>
      <c r="BQ408" s="73"/>
      <c r="BR408" s="73"/>
      <c r="BS408" s="73"/>
      <c r="BT408" s="73"/>
      <c r="BU408" s="73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  <c r="FS408" s="73"/>
      <c r="FT408" s="73"/>
      <c r="FU408" s="73"/>
      <c r="FV408" s="73"/>
      <c r="FW408" s="73"/>
      <c r="FX408" s="73"/>
      <c r="FY408" s="73"/>
      <c r="FZ408" s="73"/>
      <c r="GA408" s="73"/>
      <c r="GB408" s="73"/>
      <c r="GC408" s="73"/>
      <c r="GD408" s="73"/>
      <c r="GE408" s="73"/>
      <c r="GF408" s="73"/>
      <c r="GG408" s="73"/>
      <c r="GH408" s="73"/>
      <c r="GI408" s="73"/>
      <c r="GJ408" s="73"/>
      <c r="GK408" s="73"/>
      <c r="GL408" s="73"/>
      <c r="GM408" s="73"/>
      <c r="GN408" s="73"/>
      <c r="GO408" s="73"/>
      <c r="GP408" s="73"/>
      <c r="GQ408" s="73"/>
      <c r="GR408" s="73"/>
      <c r="GS408" s="73"/>
      <c r="GT408" s="73"/>
      <c r="GU408" s="73"/>
      <c r="GV408" s="73"/>
      <c r="GW408" s="73"/>
    </row>
    <row r="409" spans="2:205" ht="12.75"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  <c r="BN409" s="73"/>
      <c r="BO409" s="73"/>
      <c r="BP409" s="73"/>
      <c r="BQ409" s="73"/>
      <c r="BR409" s="73"/>
      <c r="BS409" s="73"/>
      <c r="BT409" s="73"/>
      <c r="BU409" s="73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  <c r="FS409" s="73"/>
      <c r="FT409" s="73"/>
      <c r="FU409" s="73"/>
      <c r="FV409" s="73"/>
      <c r="FW409" s="73"/>
      <c r="FX409" s="73"/>
      <c r="FY409" s="73"/>
      <c r="FZ409" s="73"/>
      <c r="GA409" s="73"/>
      <c r="GB409" s="73"/>
      <c r="GC409" s="73"/>
      <c r="GD409" s="73"/>
      <c r="GE409" s="73"/>
      <c r="GF409" s="73"/>
      <c r="GG409" s="73"/>
      <c r="GH409" s="73"/>
      <c r="GI409" s="73"/>
      <c r="GJ409" s="73"/>
      <c r="GK409" s="73"/>
      <c r="GL409" s="73"/>
      <c r="GM409" s="73"/>
      <c r="GN409" s="73"/>
      <c r="GO409" s="73"/>
      <c r="GP409" s="73"/>
      <c r="GQ409" s="73"/>
      <c r="GR409" s="73"/>
      <c r="GS409" s="73"/>
      <c r="GT409" s="73"/>
      <c r="GU409" s="73"/>
      <c r="GV409" s="73"/>
      <c r="GW409" s="73"/>
    </row>
    <row r="410" spans="2:205" ht="12.75"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3"/>
      <c r="BO410" s="73"/>
      <c r="BP410" s="73"/>
      <c r="BQ410" s="73"/>
      <c r="BR410" s="73"/>
      <c r="BS410" s="73"/>
      <c r="BT410" s="73"/>
      <c r="BU410" s="73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  <c r="FS410" s="73"/>
      <c r="FT410" s="73"/>
      <c r="FU410" s="73"/>
      <c r="FV410" s="73"/>
      <c r="FW410" s="73"/>
      <c r="FX410" s="73"/>
      <c r="FY410" s="73"/>
      <c r="FZ410" s="73"/>
      <c r="GA410" s="73"/>
      <c r="GB410" s="73"/>
      <c r="GC410" s="73"/>
      <c r="GD410" s="73"/>
      <c r="GE410" s="73"/>
      <c r="GF410" s="73"/>
      <c r="GG410" s="73"/>
      <c r="GH410" s="73"/>
      <c r="GI410" s="73"/>
      <c r="GJ410" s="73"/>
      <c r="GK410" s="73"/>
      <c r="GL410" s="73"/>
      <c r="GM410" s="73"/>
      <c r="GN410" s="73"/>
      <c r="GO410" s="73"/>
      <c r="GP410" s="73"/>
      <c r="GQ410" s="73"/>
      <c r="GR410" s="73"/>
      <c r="GS410" s="73"/>
      <c r="GT410" s="73"/>
      <c r="GU410" s="73"/>
      <c r="GV410" s="73"/>
      <c r="GW410" s="73"/>
    </row>
    <row r="411" spans="2:205" ht="12.75"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T411" s="73"/>
      <c r="BU411" s="73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  <c r="FS411" s="73"/>
      <c r="FT411" s="73"/>
      <c r="FU411" s="73"/>
      <c r="FV411" s="73"/>
      <c r="FW411" s="73"/>
      <c r="FX411" s="73"/>
      <c r="FY411" s="73"/>
      <c r="FZ411" s="73"/>
      <c r="GA411" s="73"/>
      <c r="GB411" s="73"/>
      <c r="GC411" s="73"/>
      <c r="GD411" s="73"/>
      <c r="GE411" s="73"/>
      <c r="GF411" s="73"/>
      <c r="GG411" s="73"/>
      <c r="GH411" s="73"/>
      <c r="GI411" s="73"/>
      <c r="GJ411" s="73"/>
      <c r="GK411" s="73"/>
      <c r="GL411" s="73"/>
      <c r="GM411" s="73"/>
      <c r="GN411" s="73"/>
      <c r="GO411" s="73"/>
      <c r="GP411" s="73"/>
      <c r="GQ411" s="73"/>
      <c r="GR411" s="73"/>
      <c r="GS411" s="73"/>
      <c r="GT411" s="73"/>
      <c r="GU411" s="73"/>
      <c r="GV411" s="73"/>
      <c r="GW411" s="73"/>
    </row>
    <row r="412" spans="2:205" ht="12.75"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T412" s="73"/>
      <c r="BU412" s="73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  <c r="FS412" s="73"/>
      <c r="FT412" s="73"/>
      <c r="FU412" s="73"/>
      <c r="FV412" s="73"/>
      <c r="FW412" s="73"/>
      <c r="FX412" s="73"/>
      <c r="FY412" s="73"/>
      <c r="FZ412" s="73"/>
      <c r="GA412" s="73"/>
      <c r="GB412" s="73"/>
      <c r="GC412" s="73"/>
      <c r="GD412" s="73"/>
      <c r="GE412" s="73"/>
      <c r="GF412" s="73"/>
      <c r="GG412" s="73"/>
      <c r="GH412" s="73"/>
      <c r="GI412" s="73"/>
      <c r="GJ412" s="73"/>
      <c r="GK412" s="73"/>
      <c r="GL412" s="73"/>
      <c r="GM412" s="73"/>
      <c r="GN412" s="73"/>
      <c r="GO412" s="73"/>
      <c r="GP412" s="73"/>
      <c r="GQ412" s="73"/>
      <c r="GR412" s="73"/>
      <c r="GS412" s="73"/>
      <c r="GT412" s="73"/>
      <c r="GU412" s="73"/>
      <c r="GV412" s="73"/>
      <c r="GW412" s="73"/>
    </row>
    <row r="413" spans="2:205" ht="12.75"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T413" s="73"/>
      <c r="BU413" s="73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  <c r="FS413" s="73"/>
      <c r="FT413" s="73"/>
      <c r="FU413" s="73"/>
      <c r="FV413" s="73"/>
      <c r="FW413" s="73"/>
      <c r="FX413" s="73"/>
      <c r="FY413" s="73"/>
      <c r="FZ413" s="73"/>
      <c r="GA413" s="73"/>
      <c r="GB413" s="73"/>
      <c r="GC413" s="73"/>
      <c r="GD413" s="73"/>
      <c r="GE413" s="73"/>
      <c r="GF413" s="73"/>
      <c r="GG413" s="73"/>
      <c r="GH413" s="73"/>
      <c r="GI413" s="73"/>
      <c r="GJ413" s="73"/>
      <c r="GK413" s="73"/>
      <c r="GL413" s="73"/>
      <c r="GM413" s="73"/>
      <c r="GN413" s="73"/>
      <c r="GO413" s="73"/>
      <c r="GP413" s="73"/>
      <c r="GQ413" s="73"/>
      <c r="GR413" s="73"/>
      <c r="GS413" s="73"/>
      <c r="GT413" s="73"/>
      <c r="GU413" s="73"/>
      <c r="GV413" s="73"/>
      <c r="GW413" s="73"/>
    </row>
    <row r="414" spans="2:205" ht="12.75"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T414" s="73"/>
      <c r="BU414" s="73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  <c r="FS414" s="73"/>
      <c r="FT414" s="73"/>
      <c r="FU414" s="73"/>
      <c r="FV414" s="73"/>
      <c r="FW414" s="73"/>
      <c r="FX414" s="73"/>
      <c r="FY414" s="73"/>
      <c r="FZ414" s="73"/>
      <c r="GA414" s="73"/>
      <c r="GB414" s="73"/>
      <c r="GC414" s="73"/>
      <c r="GD414" s="73"/>
      <c r="GE414" s="73"/>
      <c r="GF414" s="73"/>
      <c r="GG414" s="73"/>
      <c r="GH414" s="73"/>
      <c r="GI414" s="73"/>
      <c r="GJ414" s="73"/>
      <c r="GK414" s="73"/>
      <c r="GL414" s="73"/>
      <c r="GM414" s="73"/>
      <c r="GN414" s="73"/>
      <c r="GO414" s="73"/>
      <c r="GP414" s="73"/>
      <c r="GQ414" s="73"/>
      <c r="GR414" s="73"/>
      <c r="GS414" s="73"/>
      <c r="GT414" s="73"/>
      <c r="GU414" s="73"/>
      <c r="GV414" s="73"/>
      <c r="GW414" s="73"/>
    </row>
    <row r="415" spans="2:205" ht="12.75"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T415" s="73"/>
      <c r="BU415" s="73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  <c r="FS415" s="73"/>
      <c r="FT415" s="73"/>
      <c r="FU415" s="73"/>
      <c r="FV415" s="73"/>
      <c r="FW415" s="73"/>
      <c r="FX415" s="73"/>
      <c r="FY415" s="73"/>
      <c r="FZ415" s="73"/>
      <c r="GA415" s="73"/>
      <c r="GB415" s="73"/>
      <c r="GC415" s="73"/>
      <c r="GD415" s="73"/>
      <c r="GE415" s="73"/>
      <c r="GF415" s="73"/>
      <c r="GG415" s="73"/>
      <c r="GH415" s="73"/>
      <c r="GI415" s="73"/>
      <c r="GJ415" s="73"/>
      <c r="GK415" s="73"/>
      <c r="GL415" s="73"/>
      <c r="GM415" s="73"/>
      <c r="GN415" s="73"/>
      <c r="GO415" s="73"/>
      <c r="GP415" s="73"/>
      <c r="GQ415" s="73"/>
      <c r="GR415" s="73"/>
      <c r="GS415" s="73"/>
      <c r="GT415" s="73"/>
      <c r="GU415" s="73"/>
      <c r="GV415" s="73"/>
      <c r="GW415" s="73"/>
    </row>
    <row r="416" spans="2:205" ht="12.75"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  <c r="FS416" s="73"/>
      <c r="FT416" s="73"/>
      <c r="FU416" s="73"/>
      <c r="FV416" s="73"/>
      <c r="FW416" s="73"/>
      <c r="FX416" s="73"/>
      <c r="FY416" s="73"/>
      <c r="FZ416" s="73"/>
      <c r="GA416" s="73"/>
      <c r="GB416" s="73"/>
      <c r="GC416" s="73"/>
      <c r="GD416" s="73"/>
      <c r="GE416" s="73"/>
      <c r="GF416" s="73"/>
      <c r="GG416" s="73"/>
      <c r="GH416" s="73"/>
      <c r="GI416" s="73"/>
      <c r="GJ416" s="73"/>
      <c r="GK416" s="73"/>
      <c r="GL416" s="73"/>
      <c r="GM416" s="73"/>
      <c r="GN416" s="73"/>
      <c r="GO416" s="73"/>
      <c r="GP416" s="73"/>
      <c r="GQ416" s="73"/>
      <c r="GR416" s="73"/>
      <c r="GS416" s="73"/>
      <c r="GT416" s="73"/>
      <c r="GU416" s="73"/>
      <c r="GV416" s="73"/>
      <c r="GW416" s="73"/>
    </row>
    <row r="417" spans="2:205" ht="12.75"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3"/>
      <c r="BU417" s="73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  <c r="FS417" s="73"/>
      <c r="FT417" s="73"/>
      <c r="FU417" s="73"/>
      <c r="FV417" s="73"/>
      <c r="FW417" s="73"/>
      <c r="FX417" s="73"/>
      <c r="FY417" s="73"/>
      <c r="FZ417" s="73"/>
      <c r="GA417" s="73"/>
      <c r="GB417" s="73"/>
      <c r="GC417" s="73"/>
      <c r="GD417" s="73"/>
      <c r="GE417" s="73"/>
      <c r="GF417" s="73"/>
      <c r="GG417" s="73"/>
      <c r="GH417" s="73"/>
      <c r="GI417" s="73"/>
      <c r="GJ417" s="73"/>
      <c r="GK417" s="73"/>
      <c r="GL417" s="73"/>
      <c r="GM417" s="73"/>
      <c r="GN417" s="73"/>
      <c r="GO417" s="73"/>
      <c r="GP417" s="73"/>
      <c r="GQ417" s="73"/>
      <c r="GR417" s="73"/>
      <c r="GS417" s="73"/>
      <c r="GT417" s="73"/>
      <c r="GU417" s="73"/>
      <c r="GV417" s="73"/>
      <c r="GW417" s="73"/>
    </row>
    <row r="418" spans="2:205" ht="12.75"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73"/>
      <c r="BU418" s="73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  <c r="FS418" s="73"/>
      <c r="FT418" s="73"/>
      <c r="FU418" s="73"/>
      <c r="FV418" s="73"/>
      <c r="FW418" s="73"/>
      <c r="FX418" s="73"/>
      <c r="FY418" s="73"/>
      <c r="FZ418" s="73"/>
      <c r="GA418" s="73"/>
      <c r="GB418" s="73"/>
      <c r="GC418" s="73"/>
      <c r="GD418" s="73"/>
      <c r="GE418" s="73"/>
      <c r="GF418" s="73"/>
      <c r="GG418" s="73"/>
      <c r="GH418" s="73"/>
      <c r="GI418" s="73"/>
      <c r="GJ418" s="73"/>
      <c r="GK418" s="73"/>
      <c r="GL418" s="73"/>
      <c r="GM418" s="73"/>
      <c r="GN418" s="73"/>
      <c r="GO418" s="73"/>
      <c r="GP418" s="73"/>
      <c r="GQ418" s="73"/>
      <c r="GR418" s="73"/>
      <c r="GS418" s="73"/>
      <c r="GT418" s="73"/>
      <c r="GU418" s="73"/>
      <c r="GV418" s="73"/>
      <c r="GW418" s="73"/>
    </row>
    <row r="419" spans="2:205" ht="12.75"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T419" s="73"/>
      <c r="BU419" s="73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  <c r="FS419" s="73"/>
      <c r="FT419" s="73"/>
      <c r="FU419" s="73"/>
      <c r="FV419" s="73"/>
      <c r="FW419" s="73"/>
      <c r="FX419" s="73"/>
      <c r="FY419" s="73"/>
      <c r="FZ419" s="73"/>
      <c r="GA419" s="73"/>
      <c r="GB419" s="73"/>
      <c r="GC419" s="73"/>
      <c r="GD419" s="73"/>
      <c r="GE419" s="73"/>
      <c r="GF419" s="73"/>
      <c r="GG419" s="73"/>
      <c r="GH419" s="73"/>
      <c r="GI419" s="73"/>
      <c r="GJ419" s="73"/>
      <c r="GK419" s="73"/>
      <c r="GL419" s="73"/>
      <c r="GM419" s="73"/>
      <c r="GN419" s="73"/>
      <c r="GO419" s="73"/>
      <c r="GP419" s="73"/>
      <c r="GQ419" s="73"/>
      <c r="GR419" s="73"/>
      <c r="GS419" s="73"/>
      <c r="GT419" s="73"/>
      <c r="GU419" s="73"/>
      <c r="GV419" s="73"/>
      <c r="GW419" s="73"/>
    </row>
    <row r="420" spans="2:205" ht="12.75"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T420" s="73"/>
      <c r="BU420" s="73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  <c r="FS420" s="73"/>
      <c r="FT420" s="73"/>
      <c r="FU420" s="73"/>
      <c r="FV420" s="73"/>
      <c r="FW420" s="73"/>
      <c r="FX420" s="73"/>
      <c r="FY420" s="73"/>
      <c r="FZ420" s="73"/>
      <c r="GA420" s="73"/>
      <c r="GB420" s="73"/>
      <c r="GC420" s="73"/>
      <c r="GD420" s="73"/>
      <c r="GE420" s="73"/>
      <c r="GF420" s="73"/>
      <c r="GG420" s="73"/>
      <c r="GH420" s="73"/>
      <c r="GI420" s="73"/>
      <c r="GJ420" s="73"/>
      <c r="GK420" s="73"/>
      <c r="GL420" s="73"/>
      <c r="GM420" s="73"/>
      <c r="GN420" s="73"/>
      <c r="GO420" s="73"/>
      <c r="GP420" s="73"/>
      <c r="GQ420" s="73"/>
      <c r="GR420" s="73"/>
      <c r="GS420" s="73"/>
      <c r="GT420" s="73"/>
      <c r="GU420" s="73"/>
      <c r="GV420" s="73"/>
      <c r="GW420" s="73"/>
    </row>
    <row r="421" spans="2:205" ht="12.75"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73"/>
      <c r="BU421" s="73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  <c r="FS421" s="73"/>
      <c r="FT421" s="73"/>
      <c r="FU421" s="73"/>
      <c r="FV421" s="73"/>
      <c r="FW421" s="73"/>
      <c r="FX421" s="73"/>
      <c r="FY421" s="73"/>
      <c r="FZ421" s="73"/>
      <c r="GA421" s="73"/>
      <c r="GB421" s="73"/>
      <c r="GC421" s="73"/>
      <c r="GD421" s="73"/>
      <c r="GE421" s="73"/>
      <c r="GF421" s="73"/>
      <c r="GG421" s="73"/>
      <c r="GH421" s="73"/>
      <c r="GI421" s="73"/>
      <c r="GJ421" s="73"/>
      <c r="GK421" s="73"/>
      <c r="GL421" s="73"/>
      <c r="GM421" s="73"/>
      <c r="GN421" s="73"/>
      <c r="GO421" s="73"/>
      <c r="GP421" s="73"/>
      <c r="GQ421" s="73"/>
      <c r="GR421" s="73"/>
      <c r="GS421" s="73"/>
      <c r="GT421" s="73"/>
      <c r="GU421" s="73"/>
      <c r="GV421" s="73"/>
      <c r="GW421" s="73"/>
    </row>
    <row r="422" spans="2:205" ht="12.75"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T422" s="73"/>
      <c r="BU422" s="73"/>
      <c r="BV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  <c r="FS422" s="73"/>
      <c r="FT422" s="73"/>
      <c r="FU422" s="73"/>
      <c r="FV422" s="73"/>
      <c r="FW422" s="73"/>
      <c r="FX422" s="73"/>
      <c r="FY422" s="73"/>
      <c r="FZ422" s="73"/>
      <c r="GA422" s="73"/>
      <c r="GB422" s="73"/>
      <c r="GC422" s="73"/>
      <c r="GD422" s="73"/>
      <c r="GE422" s="73"/>
      <c r="GF422" s="73"/>
      <c r="GG422" s="73"/>
      <c r="GH422" s="73"/>
      <c r="GI422" s="73"/>
      <c r="GJ422" s="73"/>
      <c r="GK422" s="73"/>
      <c r="GL422" s="73"/>
      <c r="GM422" s="73"/>
      <c r="GN422" s="73"/>
      <c r="GO422" s="73"/>
      <c r="GP422" s="73"/>
      <c r="GQ422" s="73"/>
      <c r="GR422" s="73"/>
      <c r="GS422" s="73"/>
      <c r="GT422" s="73"/>
      <c r="GU422" s="73"/>
      <c r="GV422" s="73"/>
      <c r="GW422" s="73"/>
    </row>
  </sheetData>
  <sheetProtection/>
  <mergeCells count="32">
    <mergeCell ref="BC10:BD10"/>
    <mergeCell ref="BE10:BF10"/>
    <mergeCell ref="BG10:BH10"/>
    <mergeCell ref="BI10:BJ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FG1:FK1"/>
    <mergeCell ref="AE9:AF9"/>
    <mergeCell ref="C10:D10"/>
    <mergeCell ref="E10:F10"/>
    <mergeCell ref="G10:H10"/>
    <mergeCell ref="I10:J10"/>
    <mergeCell ref="K10:L10"/>
    <mergeCell ref="M10:N10"/>
    <mergeCell ref="O10:P10"/>
    <mergeCell ref="Q10:R10"/>
  </mergeCells>
  <printOptions horizontalCentered="1" verticalCentered="1"/>
  <pageMargins left="0" right="0" top="0" bottom="1.1811023622047245" header="0.31496062992125984" footer="0"/>
  <pageSetup fitToHeight="1" fitToWidth="1" horizontalDpi="600" verticalDpi="600" orientation="landscape" paperSize="9" scale="87" r:id="rId1"/>
  <headerFooter>
    <oddFooter>&amp;L&amp;D&amp;RRAPUCO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8"/>
  <sheetViews>
    <sheetView showGridLines="0" zoomScaleSheetLayoutView="100" zoomScalePageLayoutView="0" workbookViewId="0" topLeftCell="A1">
      <selection activeCell="B26" sqref="B26"/>
    </sheetView>
  </sheetViews>
  <sheetFormatPr defaultColWidth="11.421875" defaultRowHeight="12.75"/>
  <cols>
    <col min="1" max="1" width="5.140625" style="0" customWidth="1"/>
    <col min="2" max="2" width="20.00390625" style="0" customWidth="1"/>
    <col min="3" max="3" width="24.00390625" style="0" customWidth="1"/>
    <col min="4" max="4" width="14.140625" style="0" customWidth="1"/>
    <col min="5" max="5" width="14.00390625" style="0" customWidth="1"/>
    <col min="6" max="6" width="34.7109375" style="0" customWidth="1"/>
    <col min="7" max="7" width="5.140625" style="0" customWidth="1"/>
    <col min="8" max="8" width="4.00390625" style="0" customWidth="1"/>
    <col min="9" max="10" width="7.8515625" style="0" customWidth="1"/>
    <col min="11" max="11" width="12.140625" style="0" customWidth="1"/>
    <col min="12" max="12" width="7.7109375" style="0" customWidth="1"/>
  </cols>
  <sheetData>
    <row r="1" spans="1:13" ht="26.25">
      <c r="A1" s="226"/>
      <c r="B1" s="374" t="s">
        <v>78</v>
      </c>
      <c r="C1" s="374"/>
      <c r="D1" s="374"/>
      <c r="E1" s="374"/>
      <c r="F1" s="226"/>
      <c r="G1" s="226"/>
      <c r="H1" s="226"/>
      <c r="I1" s="226"/>
      <c r="J1" s="226"/>
      <c r="K1" s="226"/>
      <c r="L1" s="226"/>
      <c r="M1" s="226"/>
    </row>
    <row r="2" spans="1:13" ht="15.75" customHeight="1">
      <c r="A2" s="226"/>
      <c r="B2" s="227" t="s">
        <v>79</v>
      </c>
      <c r="D2" s="226"/>
      <c r="E2" s="226"/>
      <c r="F2" s="226"/>
      <c r="G2" s="271" t="s">
        <v>294</v>
      </c>
      <c r="H2" s="226"/>
      <c r="I2" s="226"/>
      <c r="J2" s="226"/>
      <c r="K2" s="272">
        <f ca="1">TODAY()</f>
        <v>44196</v>
      </c>
      <c r="L2" s="226"/>
      <c r="M2" s="226"/>
    </row>
    <row r="3" spans="1:13" ht="12.75">
      <c r="A3" s="228">
        <v>1</v>
      </c>
      <c r="B3" s="229" t="s">
        <v>80</v>
      </c>
      <c r="C3" s="229" t="s">
        <v>81</v>
      </c>
      <c r="D3" s="230" t="s">
        <v>82</v>
      </c>
      <c r="E3" s="230" t="s">
        <v>83</v>
      </c>
      <c r="F3" s="231" t="s">
        <v>84</v>
      </c>
      <c r="G3" s="231" t="s">
        <v>295</v>
      </c>
      <c r="H3" s="231" t="s">
        <v>291</v>
      </c>
      <c r="I3" s="232" t="s">
        <v>299</v>
      </c>
      <c r="J3" s="233"/>
      <c r="K3" s="234">
        <v>30372</v>
      </c>
      <c r="L3" s="235">
        <f aca="true" t="shared" si="0" ref="L3:L13">(($K$2-K3)/365)*COUNT(K3)</f>
        <v>37.87397260273973</v>
      </c>
      <c r="M3" s="226"/>
    </row>
    <row r="4" spans="1:13" ht="12.75">
      <c r="A4" s="236">
        <f>A3+1</f>
        <v>2</v>
      </c>
      <c r="B4" s="229" t="s">
        <v>85</v>
      </c>
      <c r="C4" s="229" t="s">
        <v>86</v>
      </c>
      <c r="D4" s="230" t="s">
        <v>87</v>
      </c>
      <c r="E4" s="230" t="s">
        <v>88</v>
      </c>
      <c r="F4" s="237" t="s">
        <v>89</v>
      </c>
      <c r="G4" s="231" t="s">
        <v>296</v>
      </c>
      <c r="H4" s="231"/>
      <c r="I4" s="232" t="s">
        <v>292</v>
      </c>
      <c r="J4" s="233"/>
      <c r="K4" s="234">
        <v>24292</v>
      </c>
      <c r="L4" s="235">
        <f t="shared" si="0"/>
        <v>54.53150684931507</v>
      </c>
      <c r="M4" s="226"/>
    </row>
    <row r="5" spans="1:13" ht="12.75">
      <c r="A5" s="236">
        <f aca="true" t="shared" si="1" ref="A5:A34">A4+1</f>
        <v>3</v>
      </c>
      <c r="B5" s="229" t="s">
        <v>91</v>
      </c>
      <c r="C5" s="229" t="s">
        <v>92</v>
      </c>
      <c r="D5" s="238" t="s">
        <v>312</v>
      </c>
      <c r="E5" s="230" t="s">
        <v>93</v>
      </c>
      <c r="F5" s="237" t="s">
        <v>94</v>
      </c>
      <c r="G5" s="231" t="s">
        <v>296</v>
      </c>
      <c r="H5" s="231" t="s">
        <v>291</v>
      </c>
      <c r="I5" s="232" t="s">
        <v>302</v>
      </c>
      <c r="J5" s="233"/>
      <c r="K5" s="234">
        <v>35299</v>
      </c>
      <c r="L5" s="235">
        <f t="shared" si="0"/>
        <v>24.375342465753423</v>
      </c>
      <c r="M5" s="226"/>
    </row>
    <row r="6" spans="1:13" ht="12.75">
      <c r="A6" s="236">
        <f t="shared" si="1"/>
        <v>4</v>
      </c>
      <c r="B6" s="229" t="s">
        <v>95</v>
      </c>
      <c r="C6" s="229" t="s">
        <v>96</v>
      </c>
      <c r="D6" s="230" t="s">
        <v>97</v>
      </c>
      <c r="E6" s="230"/>
      <c r="F6" s="237" t="s">
        <v>98</v>
      </c>
      <c r="G6" s="231" t="s">
        <v>296</v>
      </c>
      <c r="H6" s="231" t="s">
        <v>293</v>
      </c>
      <c r="I6" s="232" t="s">
        <v>303</v>
      </c>
      <c r="J6" s="233"/>
      <c r="K6" s="234">
        <v>32556</v>
      </c>
      <c r="L6" s="235">
        <f t="shared" si="0"/>
        <v>31.89041095890411</v>
      </c>
      <c r="M6" s="226"/>
    </row>
    <row r="7" spans="1:13" ht="12.75">
      <c r="A7" s="236">
        <f t="shared" si="1"/>
        <v>5</v>
      </c>
      <c r="B7" s="229" t="s">
        <v>99</v>
      </c>
      <c r="C7" s="229" t="s">
        <v>100</v>
      </c>
      <c r="D7" s="230" t="s">
        <v>101</v>
      </c>
      <c r="E7" s="230"/>
      <c r="F7" s="237" t="s">
        <v>102</v>
      </c>
      <c r="G7" s="231" t="s">
        <v>296</v>
      </c>
      <c r="H7" s="231"/>
      <c r="I7" s="232" t="s">
        <v>292</v>
      </c>
      <c r="J7" s="233"/>
      <c r="K7" s="234">
        <v>30570</v>
      </c>
      <c r="L7" s="235">
        <f t="shared" si="0"/>
        <v>37.33150684931507</v>
      </c>
      <c r="M7" s="226"/>
    </row>
    <row r="8" spans="1:13" ht="12.75">
      <c r="A8" s="236">
        <f t="shared" si="1"/>
        <v>6</v>
      </c>
      <c r="B8" s="229" t="s">
        <v>103</v>
      </c>
      <c r="C8" s="229" t="s">
        <v>104</v>
      </c>
      <c r="D8" s="239" t="s">
        <v>105</v>
      </c>
      <c r="E8" s="230" t="s">
        <v>106</v>
      </c>
      <c r="F8" s="237" t="s">
        <v>107</v>
      </c>
      <c r="G8" s="231" t="s">
        <v>296</v>
      </c>
      <c r="H8" s="231" t="s">
        <v>291</v>
      </c>
      <c r="I8" s="232" t="s">
        <v>297</v>
      </c>
      <c r="J8" s="233" t="s">
        <v>298</v>
      </c>
      <c r="K8" s="234">
        <v>29429</v>
      </c>
      <c r="L8" s="235">
        <f t="shared" si="0"/>
        <v>40.45753424657534</v>
      </c>
      <c r="M8" s="226"/>
    </row>
    <row r="9" spans="1:13" ht="12.75">
      <c r="A9" s="236">
        <f t="shared" si="1"/>
        <v>7</v>
      </c>
      <c r="B9" s="229" t="s">
        <v>46</v>
      </c>
      <c r="C9" s="229" t="s">
        <v>108</v>
      </c>
      <c r="D9" s="230" t="s">
        <v>109</v>
      </c>
      <c r="E9" s="230" t="s">
        <v>110</v>
      </c>
      <c r="F9" s="237" t="s">
        <v>111</v>
      </c>
      <c r="G9" s="231" t="s">
        <v>296</v>
      </c>
      <c r="H9" s="231" t="s">
        <v>291</v>
      </c>
      <c r="I9" s="232" t="s">
        <v>297</v>
      </c>
      <c r="J9" s="233" t="s">
        <v>298</v>
      </c>
      <c r="K9" s="234">
        <v>18750</v>
      </c>
      <c r="L9" s="235">
        <f t="shared" si="0"/>
        <v>69.71506849315068</v>
      </c>
      <c r="M9" s="226"/>
    </row>
    <row r="10" spans="1:13" ht="12.75">
      <c r="A10" s="236">
        <f t="shared" si="1"/>
        <v>8</v>
      </c>
      <c r="B10" s="229" t="s">
        <v>112</v>
      </c>
      <c r="C10" s="229" t="s">
        <v>113</v>
      </c>
      <c r="D10" s="230" t="s">
        <v>308</v>
      </c>
      <c r="E10" s="230"/>
      <c r="F10" s="237" t="s">
        <v>114</v>
      </c>
      <c r="G10" s="231" t="s">
        <v>296</v>
      </c>
      <c r="H10" s="231" t="s">
        <v>291</v>
      </c>
      <c r="I10" s="232" t="s">
        <v>115</v>
      </c>
      <c r="J10" s="233"/>
      <c r="K10" s="234">
        <v>35591</v>
      </c>
      <c r="L10" s="235">
        <f t="shared" si="0"/>
        <v>23.575342465753426</v>
      </c>
      <c r="M10" s="226"/>
    </row>
    <row r="11" spans="1:13" ht="12.75">
      <c r="A11" s="236">
        <f t="shared" si="1"/>
        <v>9</v>
      </c>
      <c r="B11" s="229" t="s">
        <v>116</v>
      </c>
      <c r="C11" s="229" t="s">
        <v>117</v>
      </c>
      <c r="D11" s="230" t="s">
        <v>118</v>
      </c>
      <c r="E11" s="230"/>
      <c r="F11" s="237" t="s">
        <v>119</v>
      </c>
      <c r="G11" s="231" t="s">
        <v>296</v>
      </c>
      <c r="H11" s="231" t="s">
        <v>304</v>
      </c>
      <c r="I11" s="232" t="s">
        <v>305</v>
      </c>
      <c r="J11" s="233"/>
      <c r="K11" s="234">
        <v>33344</v>
      </c>
      <c r="L11" s="235">
        <f t="shared" si="0"/>
        <v>29.731506849315068</v>
      </c>
      <c r="M11" s="226"/>
    </row>
    <row r="12" spans="1:13" ht="12.75">
      <c r="A12" s="240">
        <f t="shared" si="1"/>
        <v>10</v>
      </c>
      <c r="B12" s="229" t="s">
        <v>120</v>
      </c>
      <c r="C12" s="229" t="s">
        <v>121</v>
      </c>
      <c r="D12" s="239" t="s">
        <v>122</v>
      </c>
      <c r="E12" s="230"/>
      <c r="F12" s="237" t="s">
        <v>123</v>
      </c>
      <c r="G12" s="231" t="s">
        <v>296</v>
      </c>
      <c r="H12" s="231" t="s">
        <v>291</v>
      </c>
      <c r="I12" s="232" t="s">
        <v>299</v>
      </c>
      <c r="J12" s="233"/>
      <c r="K12" s="234">
        <v>27922</v>
      </c>
      <c r="L12" s="235">
        <f t="shared" si="0"/>
        <v>44.586301369863016</v>
      </c>
      <c r="M12" s="226"/>
    </row>
    <row r="13" spans="1:13" ht="12.75">
      <c r="A13" s="236">
        <f t="shared" si="1"/>
        <v>11</v>
      </c>
      <c r="B13" s="229" t="s">
        <v>124</v>
      </c>
      <c r="C13" s="229" t="s">
        <v>125</v>
      </c>
      <c r="D13" s="230" t="s">
        <v>309</v>
      </c>
      <c r="E13" s="230" t="s">
        <v>126</v>
      </c>
      <c r="F13" s="237" t="s">
        <v>127</v>
      </c>
      <c r="G13" s="231" t="s">
        <v>296</v>
      </c>
      <c r="H13" s="231"/>
      <c r="I13" s="232" t="s">
        <v>292</v>
      </c>
      <c r="J13" s="233"/>
      <c r="K13" s="234">
        <v>36101</v>
      </c>
      <c r="L13" s="235">
        <f t="shared" si="0"/>
        <v>22.17808219178082</v>
      </c>
      <c r="M13" s="226"/>
    </row>
    <row r="14" spans="1:13" ht="12.75">
      <c r="A14" s="236">
        <f t="shared" si="1"/>
        <v>12</v>
      </c>
      <c r="B14" s="229" t="s">
        <v>128</v>
      </c>
      <c r="C14" s="229" t="s">
        <v>129</v>
      </c>
      <c r="D14" s="237" t="s">
        <v>130</v>
      </c>
      <c r="E14" s="237"/>
      <c r="F14" s="237" t="s">
        <v>131</v>
      </c>
      <c r="G14" s="231" t="s">
        <v>295</v>
      </c>
      <c r="H14" s="231"/>
      <c r="I14" s="232"/>
      <c r="J14" s="233"/>
      <c r="K14" s="234"/>
      <c r="L14" s="235"/>
      <c r="M14" s="226"/>
    </row>
    <row r="15" spans="1:13" ht="12.75">
      <c r="A15" s="236">
        <f t="shared" si="1"/>
        <v>13</v>
      </c>
      <c r="B15" s="229" t="s">
        <v>132</v>
      </c>
      <c r="C15" s="229" t="s">
        <v>133</v>
      </c>
      <c r="D15" s="239" t="s">
        <v>134</v>
      </c>
      <c r="E15" s="230"/>
      <c r="F15" s="237" t="s">
        <v>135</v>
      </c>
      <c r="G15" s="231" t="s">
        <v>296</v>
      </c>
      <c r="H15" s="231"/>
      <c r="I15" s="232" t="s">
        <v>292</v>
      </c>
      <c r="J15" s="233"/>
      <c r="K15" s="234">
        <v>27414</v>
      </c>
      <c r="L15" s="235">
        <f aca="true" t="shared" si="2" ref="L15:L34">(($K$2-K15)/365)*COUNT(K15)</f>
        <v>45.97808219178082</v>
      </c>
      <c r="M15" s="226"/>
    </row>
    <row r="16" spans="1:13" ht="12.75">
      <c r="A16" s="236">
        <f t="shared" si="1"/>
        <v>14</v>
      </c>
      <c r="B16" s="241" t="s">
        <v>136</v>
      </c>
      <c r="C16" s="241" t="s">
        <v>137</v>
      </c>
      <c r="D16" s="242" t="s">
        <v>138</v>
      </c>
      <c r="E16" s="243" t="s">
        <v>310</v>
      </c>
      <c r="F16" s="242" t="s">
        <v>307</v>
      </c>
      <c r="G16" s="231" t="s">
        <v>296</v>
      </c>
      <c r="H16" s="231" t="s">
        <v>291</v>
      </c>
      <c r="I16" s="232" t="s">
        <v>115</v>
      </c>
      <c r="J16" s="233"/>
      <c r="K16" s="234">
        <v>35120</v>
      </c>
      <c r="L16" s="235">
        <f t="shared" si="2"/>
        <v>24.865753424657534</v>
      </c>
      <c r="M16" s="226"/>
    </row>
    <row r="17" spans="1:13" ht="12.75">
      <c r="A17" s="236">
        <f t="shared" si="1"/>
        <v>15</v>
      </c>
      <c r="B17" s="229" t="s">
        <v>139</v>
      </c>
      <c r="C17" s="229" t="s">
        <v>140</v>
      </c>
      <c r="D17" s="230" t="s">
        <v>141</v>
      </c>
      <c r="E17" s="230" t="s">
        <v>126</v>
      </c>
      <c r="F17" s="237" t="s">
        <v>127</v>
      </c>
      <c r="G17" s="231" t="s">
        <v>296</v>
      </c>
      <c r="H17" s="231"/>
      <c r="I17" s="232" t="s">
        <v>292</v>
      </c>
      <c r="J17" s="233"/>
      <c r="K17" s="234">
        <v>24365</v>
      </c>
      <c r="L17" s="235">
        <f t="shared" si="2"/>
        <v>54.33150684931507</v>
      </c>
      <c r="M17" s="226"/>
    </row>
    <row r="18" spans="1:13" ht="12.75">
      <c r="A18" s="236">
        <f t="shared" si="1"/>
        <v>16</v>
      </c>
      <c r="B18" s="229" t="s">
        <v>142</v>
      </c>
      <c r="C18" s="229" t="s">
        <v>143</v>
      </c>
      <c r="D18" s="230" t="s">
        <v>144</v>
      </c>
      <c r="E18" s="230" t="s">
        <v>145</v>
      </c>
      <c r="F18" s="237" t="s">
        <v>146</v>
      </c>
      <c r="G18" s="231" t="s">
        <v>296</v>
      </c>
      <c r="H18" s="231" t="s">
        <v>291</v>
      </c>
      <c r="I18" s="232" t="s">
        <v>300</v>
      </c>
      <c r="J18" s="233"/>
      <c r="K18" s="234">
        <v>23756</v>
      </c>
      <c r="L18" s="235">
        <f t="shared" si="2"/>
        <v>56</v>
      </c>
      <c r="M18" s="226"/>
    </row>
    <row r="19" spans="1:13" ht="12.75">
      <c r="A19" s="236">
        <f t="shared" si="1"/>
        <v>17</v>
      </c>
      <c r="B19" s="229" t="s">
        <v>40</v>
      </c>
      <c r="C19" s="229" t="s">
        <v>147</v>
      </c>
      <c r="D19" s="239" t="s">
        <v>148</v>
      </c>
      <c r="E19" s="230"/>
      <c r="F19" s="237" t="s">
        <v>149</v>
      </c>
      <c r="G19" s="231" t="s">
        <v>295</v>
      </c>
      <c r="H19" s="231" t="s">
        <v>306</v>
      </c>
      <c r="I19" s="232"/>
      <c r="J19" s="233"/>
      <c r="K19" s="234">
        <v>19551</v>
      </c>
      <c r="L19" s="235">
        <f t="shared" si="2"/>
        <v>67.52054794520548</v>
      </c>
      <c r="M19" s="226"/>
    </row>
    <row r="20" spans="1:13" ht="12.75">
      <c r="A20" s="236">
        <f t="shared" si="1"/>
        <v>18</v>
      </c>
      <c r="B20" s="229" t="s">
        <v>150</v>
      </c>
      <c r="C20" s="229" t="s">
        <v>151</v>
      </c>
      <c r="D20" s="230" t="s">
        <v>152</v>
      </c>
      <c r="E20" s="230"/>
      <c r="F20" s="237" t="s">
        <v>153</v>
      </c>
      <c r="G20" s="231" t="s">
        <v>296</v>
      </c>
      <c r="H20" s="231"/>
      <c r="I20" s="232" t="s">
        <v>292</v>
      </c>
      <c r="J20" s="233"/>
      <c r="K20" s="234">
        <v>27405</v>
      </c>
      <c r="L20" s="235">
        <f t="shared" si="2"/>
        <v>46.0027397260274</v>
      </c>
      <c r="M20" s="226"/>
    </row>
    <row r="21" spans="1:13" ht="12.75">
      <c r="A21" s="236">
        <f t="shared" si="1"/>
        <v>19</v>
      </c>
      <c r="B21" s="229" t="s">
        <v>154</v>
      </c>
      <c r="C21" s="229" t="s">
        <v>155</v>
      </c>
      <c r="D21" s="230" t="s">
        <v>156</v>
      </c>
      <c r="E21" s="230" t="s">
        <v>93</v>
      </c>
      <c r="F21" s="237" t="s">
        <v>94</v>
      </c>
      <c r="G21" s="231" t="s">
        <v>296</v>
      </c>
      <c r="H21" s="231" t="s">
        <v>291</v>
      </c>
      <c r="I21" s="232" t="s">
        <v>302</v>
      </c>
      <c r="J21" s="233"/>
      <c r="K21" s="234">
        <v>24666</v>
      </c>
      <c r="L21" s="235">
        <f t="shared" si="2"/>
        <v>53.50684931506849</v>
      </c>
      <c r="M21" s="226"/>
    </row>
    <row r="22" spans="1:13" ht="12.75">
      <c r="A22" s="236">
        <f t="shared" si="1"/>
        <v>20</v>
      </c>
      <c r="B22" s="229" t="s">
        <v>157</v>
      </c>
      <c r="C22" s="229" t="s">
        <v>158</v>
      </c>
      <c r="D22" s="230" t="s">
        <v>159</v>
      </c>
      <c r="E22" s="230"/>
      <c r="F22" s="237" t="s">
        <v>160</v>
      </c>
      <c r="G22" s="231" t="s">
        <v>296</v>
      </c>
      <c r="H22" s="231" t="s">
        <v>291</v>
      </c>
      <c r="I22" s="232" t="s">
        <v>299</v>
      </c>
      <c r="J22" s="233"/>
      <c r="K22" s="234">
        <v>35418</v>
      </c>
      <c r="L22" s="235">
        <f t="shared" si="2"/>
        <v>24.04931506849315</v>
      </c>
      <c r="M22" s="226"/>
    </row>
    <row r="23" spans="1:13" ht="12.75">
      <c r="A23" s="236">
        <f t="shared" si="1"/>
        <v>21</v>
      </c>
      <c r="B23" s="229" t="s">
        <v>161</v>
      </c>
      <c r="C23" s="229" t="s">
        <v>162</v>
      </c>
      <c r="D23" s="230" t="s">
        <v>163</v>
      </c>
      <c r="E23" s="230"/>
      <c r="F23" s="231" t="s">
        <v>164</v>
      </c>
      <c r="G23" s="231" t="s">
        <v>296</v>
      </c>
      <c r="H23" s="231" t="s">
        <v>291</v>
      </c>
      <c r="I23" s="232" t="s">
        <v>115</v>
      </c>
      <c r="J23" s="233" t="s">
        <v>90</v>
      </c>
      <c r="K23" s="234">
        <v>30458</v>
      </c>
      <c r="L23" s="235">
        <f t="shared" si="2"/>
        <v>37.63835616438356</v>
      </c>
      <c r="M23" s="226"/>
    </row>
    <row r="24" spans="1:13" ht="12.75">
      <c r="A24" s="236">
        <v>22</v>
      </c>
      <c r="B24" s="229" t="s">
        <v>165</v>
      </c>
      <c r="C24" s="229" t="s">
        <v>166</v>
      </c>
      <c r="D24" s="230" t="s">
        <v>167</v>
      </c>
      <c r="E24" s="230"/>
      <c r="F24" s="237" t="s">
        <v>168</v>
      </c>
      <c r="G24" s="231" t="s">
        <v>295</v>
      </c>
      <c r="H24" s="231" t="s">
        <v>291</v>
      </c>
      <c r="I24" s="232" t="s">
        <v>301</v>
      </c>
      <c r="J24" s="233" t="s">
        <v>302</v>
      </c>
      <c r="K24" s="234">
        <v>25616</v>
      </c>
      <c r="L24" s="235">
        <f t="shared" si="2"/>
        <v>50.9041095890411</v>
      </c>
      <c r="M24" s="226"/>
    </row>
    <row r="25" spans="1:13" ht="12.75">
      <c r="A25" s="236">
        <f t="shared" si="1"/>
        <v>23</v>
      </c>
      <c r="B25" s="229" t="s">
        <v>169</v>
      </c>
      <c r="C25" s="229" t="s">
        <v>170</v>
      </c>
      <c r="D25" s="230" t="s">
        <v>171</v>
      </c>
      <c r="E25" s="230"/>
      <c r="F25" s="237" t="s">
        <v>172</v>
      </c>
      <c r="G25" s="231" t="s">
        <v>296</v>
      </c>
      <c r="H25" s="231" t="s">
        <v>291</v>
      </c>
      <c r="I25" s="232" t="s">
        <v>115</v>
      </c>
      <c r="J25" s="233"/>
      <c r="K25" s="234">
        <v>18253</v>
      </c>
      <c r="L25" s="235">
        <f t="shared" si="2"/>
        <v>71.07671232876713</v>
      </c>
      <c r="M25" s="226"/>
    </row>
    <row r="26" spans="1:13" ht="12.75">
      <c r="A26" s="236">
        <f t="shared" si="1"/>
        <v>24</v>
      </c>
      <c r="B26" s="244" t="s">
        <v>173</v>
      </c>
      <c r="C26" s="245" t="s">
        <v>174</v>
      </c>
      <c r="D26" s="230" t="s">
        <v>175</v>
      </c>
      <c r="E26" s="246"/>
      <c r="F26" s="237" t="s">
        <v>176</v>
      </c>
      <c r="G26" s="231" t="s">
        <v>296</v>
      </c>
      <c r="H26" s="231"/>
      <c r="I26" s="232" t="s">
        <v>292</v>
      </c>
      <c r="J26" s="233"/>
      <c r="K26" s="234">
        <v>35192</v>
      </c>
      <c r="L26" s="235">
        <f t="shared" si="2"/>
        <v>24.66849315068493</v>
      </c>
      <c r="M26" s="226"/>
    </row>
    <row r="27" spans="1:13" ht="12.75">
      <c r="A27" s="236">
        <f t="shared" si="1"/>
        <v>25</v>
      </c>
      <c r="B27" s="244" t="s">
        <v>177</v>
      </c>
      <c r="C27" s="245" t="s">
        <v>178</v>
      </c>
      <c r="D27" s="230" t="s">
        <v>179</v>
      </c>
      <c r="E27" s="246" t="s">
        <v>180</v>
      </c>
      <c r="F27" s="237" t="s">
        <v>181</v>
      </c>
      <c r="G27" s="231" t="s">
        <v>296</v>
      </c>
      <c r="H27" s="231"/>
      <c r="I27" s="232" t="s">
        <v>292</v>
      </c>
      <c r="J27" s="233"/>
      <c r="K27" s="234">
        <v>24304</v>
      </c>
      <c r="L27" s="235">
        <f t="shared" si="2"/>
        <v>54.4986301369863</v>
      </c>
      <c r="M27" s="226"/>
    </row>
    <row r="28" spans="1:13" ht="12.75">
      <c r="A28" s="236">
        <f t="shared" si="1"/>
        <v>26</v>
      </c>
      <c r="B28" s="244" t="s">
        <v>182</v>
      </c>
      <c r="C28" s="245" t="s">
        <v>183</v>
      </c>
      <c r="D28" s="230" t="s">
        <v>184</v>
      </c>
      <c r="E28" s="246" t="s">
        <v>185</v>
      </c>
      <c r="F28" s="237" t="s">
        <v>186</v>
      </c>
      <c r="G28" s="231" t="s">
        <v>296</v>
      </c>
      <c r="H28" s="231" t="s">
        <v>293</v>
      </c>
      <c r="I28" s="232" t="s">
        <v>291</v>
      </c>
      <c r="J28" s="233" t="s">
        <v>115</v>
      </c>
      <c r="K28" s="234">
        <v>25350</v>
      </c>
      <c r="L28" s="235">
        <f t="shared" si="2"/>
        <v>51.632876712328766</v>
      </c>
      <c r="M28" s="226"/>
    </row>
    <row r="29" spans="1:13" ht="12.75">
      <c r="A29" s="236">
        <f t="shared" si="1"/>
        <v>27</v>
      </c>
      <c r="B29" s="244" t="s">
        <v>187</v>
      </c>
      <c r="C29" s="245" t="s">
        <v>188</v>
      </c>
      <c r="D29" s="230" t="s">
        <v>189</v>
      </c>
      <c r="E29" s="246"/>
      <c r="F29" s="237" t="s">
        <v>190</v>
      </c>
      <c r="G29" s="231" t="s">
        <v>296</v>
      </c>
      <c r="H29" s="231"/>
      <c r="I29" s="232" t="s">
        <v>292</v>
      </c>
      <c r="J29" s="233"/>
      <c r="K29" s="234">
        <v>22977</v>
      </c>
      <c r="L29" s="235">
        <f t="shared" si="2"/>
        <v>58.134246575342466</v>
      </c>
      <c r="M29" s="226"/>
    </row>
    <row r="30" spans="1:13" ht="12.75">
      <c r="A30" s="236">
        <f t="shared" si="1"/>
        <v>28</v>
      </c>
      <c r="B30" s="244" t="s">
        <v>191</v>
      </c>
      <c r="C30" s="245" t="s">
        <v>192</v>
      </c>
      <c r="D30" s="230" t="s">
        <v>193</v>
      </c>
      <c r="E30" s="246"/>
      <c r="F30" s="237" t="s">
        <v>194</v>
      </c>
      <c r="G30" s="231" t="s">
        <v>296</v>
      </c>
      <c r="H30" s="231" t="s">
        <v>291</v>
      </c>
      <c r="I30" s="232" t="s">
        <v>115</v>
      </c>
      <c r="J30" s="233"/>
      <c r="K30" s="234">
        <v>35273</v>
      </c>
      <c r="L30" s="235">
        <f t="shared" si="2"/>
        <v>24.446575342465753</v>
      </c>
      <c r="M30" s="226"/>
    </row>
    <row r="31" spans="1:13" ht="12.75">
      <c r="A31" s="236">
        <f t="shared" si="1"/>
        <v>29</v>
      </c>
      <c r="B31" s="247" t="s">
        <v>195</v>
      </c>
      <c r="C31" s="248" t="s">
        <v>196</v>
      </c>
      <c r="D31" s="249" t="s">
        <v>197</v>
      </c>
      <c r="E31" s="250"/>
      <c r="F31" s="251" t="s">
        <v>198</v>
      </c>
      <c r="G31" s="231" t="s">
        <v>296</v>
      </c>
      <c r="H31" s="231" t="s">
        <v>291</v>
      </c>
      <c r="I31" s="232" t="s">
        <v>115</v>
      </c>
      <c r="J31" s="233"/>
      <c r="K31" s="234">
        <v>35349</v>
      </c>
      <c r="L31" s="235">
        <f t="shared" si="2"/>
        <v>24.23835616438356</v>
      </c>
      <c r="M31" s="226"/>
    </row>
    <row r="32" spans="1:13" ht="12.75">
      <c r="A32" s="236">
        <f t="shared" si="1"/>
        <v>30</v>
      </c>
      <c r="B32" s="229" t="s">
        <v>199</v>
      </c>
      <c r="C32" s="229" t="s">
        <v>200</v>
      </c>
      <c r="D32" s="230" t="s">
        <v>201</v>
      </c>
      <c r="E32" s="230"/>
      <c r="F32" s="237" t="s">
        <v>202</v>
      </c>
      <c r="G32" s="231" t="s">
        <v>295</v>
      </c>
      <c r="H32" s="231" t="s">
        <v>291</v>
      </c>
      <c r="I32" s="232"/>
      <c r="J32" s="233"/>
      <c r="K32" s="234">
        <v>22696</v>
      </c>
      <c r="L32" s="235">
        <f t="shared" si="2"/>
        <v>58.9041095890411</v>
      </c>
      <c r="M32" s="226"/>
    </row>
    <row r="33" spans="1:13" ht="12.75">
      <c r="A33" s="236">
        <f t="shared" si="1"/>
        <v>31</v>
      </c>
      <c r="B33" s="229" t="s">
        <v>203</v>
      </c>
      <c r="C33" s="229" t="s">
        <v>204</v>
      </c>
      <c r="D33" s="230" t="s">
        <v>205</v>
      </c>
      <c r="E33" s="230"/>
      <c r="F33" s="237" t="s">
        <v>206</v>
      </c>
      <c r="G33" s="231" t="s">
        <v>295</v>
      </c>
      <c r="H33" s="231" t="s">
        <v>306</v>
      </c>
      <c r="I33" s="232"/>
      <c r="J33" s="233"/>
      <c r="K33" s="234">
        <v>17586</v>
      </c>
      <c r="L33" s="235">
        <f t="shared" si="2"/>
        <v>72.9041095890411</v>
      </c>
      <c r="M33" s="226"/>
    </row>
    <row r="34" spans="1:13" ht="12.75">
      <c r="A34" s="236">
        <f t="shared" si="1"/>
        <v>32</v>
      </c>
      <c r="B34" s="229" t="s">
        <v>207</v>
      </c>
      <c r="C34" s="229" t="s">
        <v>208</v>
      </c>
      <c r="D34" s="230" t="s">
        <v>209</v>
      </c>
      <c r="E34" s="230"/>
      <c r="F34" s="237" t="s">
        <v>210</v>
      </c>
      <c r="G34" s="231" t="s">
        <v>296</v>
      </c>
      <c r="H34" s="231" t="s">
        <v>291</v>
      </c>
      <c r="I34" s="232" t="s">
        <v>302</v>
      </c>
      <c r="J34" s="233"/>
      <c r="K34" s="234">
        <v>35948</v>
      </c>
      <c r="L34" s="235">
        <f t="shared" si="2"/>
        <v>22.5972602739726</v>
      </c>
      <c r="M34" s="226"/>
    </row>
    <row r="35" spans="1:13" ht="12.75">
      <c r="A35" s="226"/>
      <c r="B35" s="226"/>
      <c r="C35" s="252"/>
      <c r="D35" s="252"/>
      <c r="E35" s="252"/>
      <c r="F35" s="252"/>
      <c r="G35" s="252"/>
      <c r="H35" s="252"/>
      <c r="I35" s="252"/>
      <c r="J35" s="252"/>
      <c r="K35" s="252"/>
      <c r="L35" s="253">
        <f>SUM(L3:L34)/COUNT(L3:L34)</f>
        <v>43.23049049933717</v>
      </c>
      <c r="M35" s="226"/>
    </row>
    <row r="36" spans="1:13" ht="12.75">
      <c r="A36" s="226"/>
      <c r="B36" s="226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26"/>
    </row>
    <row r="37" spans="1:13" ht="12.75">
      <c r="A37" s="226"/>
      <c r="B37" s="226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26"/>
    </row>
    <row r="38" spans="1:13" ht="21">
      <c r="A38" s="254"/>
      <c r="B38" s="255" t="s">
        <v>211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26"/>
    </row>
    <row r="39" spans="1:13" ht="12.75">
      <c r="A39" s="236">
        <v>33</v>
      </c>
      <c r="B39" s="256" t="s">
        <v>212</v>
      </c>
      <c r="C39" s="229" t="s">
        <v>213</v>
      </c>
      <c r="D39" s="257" t="s">
        <v>214</v>
      </c>
      <c r="E39" s="257" t="s">
        <v>167</v>
      </c>
      <c r="F39" s="229" t="s">
        <v>168</v>
      </c>
      <c r="G39" s="258">
        <f aca="true" t="shared" si="3" ref="G39:G49">2013-I39</f>
        <v>11</v>
      </c>
      <c r="H39" s="258"/>
      <c r="I39" s="258">
        <v>2002</v>
      </c>
      <c r="J39" s="252"/>
      <c r="K39" s="252"/>
      <c r="L39" s="252"/>
      <c r="M39" s="226"/>
    </row>
    <row r="40" spans="1:13" ht="12.75">
      <c r="A40" s="236">
        <f aca="true" t="shared" si="4" ref="A40:A49">A39+1</f>
        <v>34</v>
      </c>
      <c r="B40" s="244" t="s">
        <v>215</v>
      </c>
      <c r="C40" s="229" t="s">
        <v>216</v>
      </c>
      <c r="D40" s="257" t="s">
        <v>217</v>
      </c>
      <c r="E40" s="257" t="s">
        <v>141</v>
      </c>
      <c r="F40" s="229" t="s">
        <v>127</v>
      </c>
      <c r="G40" s="258">
        <f t="shared" si="3"/>
        <v>12</v>
      </c>
      <c r="H40" s="258"/>
      <c r="I40" s="258">
        <v>2001</v>
      </c>
      <c r="J40" s="252"/>
      <c r="K40" s="252"/>
      <c r="L40" s="252"/>
      <c r="M40" s="226"/>
    </row>
    <row r="41" spans="1:13" ht="12.75">
      <c r="A41" s="236">
        <f t="shared" si="4"/>
        <v>35</v>
      </c>
      <c r="B41" s="256" t="s">
        <v>218</v>
      </c>
      <c r="C41" s="229" t="s">
        <v>219</v>
      </c>
      <c r="D41" s="257" t="s">
        <v>220</v>
      </c>
      <c r="E41" s="257" t="s">
        <v>221</v>
      </c>
      <c r="F41" s="259" t="s">
        <v>222</v>
      </c>
      <c r="G41" s="258">
        <f t="shared" si="3"/>
        <v>12</v>
      </c>
      <c r="H41" s="258"/>
      <c r="I41" s="258">
        <v>2001</v>
      </c>
      <c r="J41" s="252"/>
      <c r="K41" s="252"/>
      <c r="L41" s="252"/>
      <c r="M41" s="226"/>
    </row>
    <row r="42" spans="1:13" ht="12.75">
      <c r="A42" s="236">
        <f t="shared" si="4"/>
        <v>36</v>
      </c>
      <c r="B42" s="256" t="s">
        <v>223</v>
      </c>
      <c r="C42" s="229" t="s">
        <v>224</v>
      </c>
      <c r="D42" s="257" t="s">
        <v>225</v>
      </c>
      <c r="E42" s="260" t="s">
        <v>226</v>
      </c>
      <c r="F42" s="259"/>
      <c r="G42" s="258">
        <f t="shared" si="3"/>
        <v>12</v>
      </c>
      <c r="H42" s="258"/>
      <c r="I42" s="258">
        <v>2001</v>
      </c>
      <c r="J42" s="252"/>
      <c r="K42" s="252"/>
      <c r="L42" s="252"/>
      <c r="M42" s="226"/>
    </row>
    <row r="43" spans="1:13" ht="12.75">
      <c r="A43" s="236">
        <f t="shared" si="4"/>
        <v>37</v>
      </c>
      <c r="B43" s="256" t="s">
        <v>227</v>
      </c>
      <c r="C43" s="229" t="s">
        <v>228</v>
      </c>
      <c r="D43" s="244" t="s">
        <v>229</v>
      </c>
      <c r="E43" s="229" t="s">
        <v>230</v>
      </c>
      <c r="F43" s="259" t="s">
        <v>231</v>
      </c>
      <c r="G43" s="258">
        <f t="shared" si="3"/>
        <v>11</v>
      </c>
      <c r="H43" s="258"/>
      <c r="I43" s="258">
        <v>2002</v>
      </c>
      <c r="J43" s="252"/>
      <c r="K43" s="252"/>
      <c r="L43" s="252"/>
      <c r="M43" s="226"/>
    </row>
    <row r="44" spans="1:13" ht="12.75">
      <c r="A44" s="236">
        <f t="shared" si="4"/>
        <v>38</v>
      </c>
      <c r="B44" s="256" t="s">
        <v>232</v>
      </c>
      <c r="C44" s="229" t="s">
        <v>233</v>
      </c>
      <c r="D44" s="257" t="s">
        <v>234</v>
      </c>
      <c r="E44" s="261" t="s">
        <v>235</v>
      </c>
      <c r="F44" s="259" t="s">
        <v>236</v>
      </c>
      <c r="G44" s="258">
        <f t="shared" si="3"/>
        <v>12</v>
      </c>
      <c r="H44" s="258"/>
      <c r="I44" s="258">
        <v>2001</v>
      </c>
      <c r="J44" s="252"/>
      <c r="K44" s="252"/>
      <c r="L44" s="252"/>
      <c r="M44" s="226"/>
    </row>
    <row r="45" spans="1:13" ht="12.75">
      <c r="A45" s="236">
        <f t="shared" si="4"/>
        <v>39</v>
      </c>
      <c r="B45" s="256" t="s">
        <v>237</v>
      </c>
      <c r="C45" s="229" t="s">
        <v>238</v>
      </c>
      <c r="D45" s="257" t="s">
        <v>234</v>
      </c>
      <c r="E45" s="257" t="s">
        <v>235</v>
      </c>
      <c r="F45" s="259" t="s">
        <v>236</v>
      </c>
      <c r="G45" s="258">
        <f t="shared" si="3"/>
        <v>10</v>
      </c>
      <c r="H45" s="258"/>
      <c r="I45" s="258">
        <v>2003</v>
      </c>
      <c r="J45" s="252"/>
      <c r="K45" s="252"/>
      <c r="L45" s="252"/>
      <c r="M45" s="226"/>
    </row>
    <row r="46" spans="1:13" ht="12.75">
      <c r="A46" s="236">
        <f t="shared" si="4"/>
        <v>40</v>
      </c>
      <c r="B46" s="256" t="s">
        <v>239</v>
      </c>
      <c r="C46" s="229" t="s">
        <v>240</v>
      </c>
      <c r="D46" s="257" t="s">
        <v>241</v>
      </c>
      <c r="E46" s="262" t="s">
        <v>144</v>
      </c>
      <c r="F46" s="259" t="s">
        <v>146</v>
      </c>
      <c r="G46" s="258">
        <f t="shared" si="3"/>
        <v>10</v>
      </c>
      <c r="H46" s="258"/>
      <c r="I46" s="258">
        <v>2003</v>
      </c>
      <c r="J46" s="252"/>
      <c r="K46" s="252"/>
      <c r="L46" s="252"/>
      <c r="M46" s="226"/>
    </row>
    <row r="47" spans="1:13" ht="12.75">
      <c r="A47" s="236">
        <f t="shared" si="4"/>
        <v>41</v>
      </c>
      <c r="B47" s="256" t="s">
        <v>242</v>
      </c>
      <c r="C47" s="229" t="s">
        <v>243</v>
      </c>
      <c r="D47" s="257" t="s">
        <v>311</v>
      </c>
      <c r="E47" s="257" t="s">
        <v>244</v>
      </c>
      <c r="F47" s="259" t="s">
        <v>245</v>
      </c>
      <c r="G47" s="258">
        <f t="shared" si="3"/>
        <v>10</v>
      </c>
      <c r="H47" s="258"/>
      <c r="I47" s="258">
        <v>2003</v>
      </c>
      <c r="J47" s="252"/>
      <c r="K47" s="252"/>
      <c r="L47" s="252"/>
      <c r="M47" s="226"/>
    </row>
    <row r="48" spans="1:13" ht="12.75">
      <c r="A48" s="236">
        <f t="shared" si="4"/>
        <v>42</v>
      </c>
      <c r="B48" s="256" t="s">
        <v>246</v>
      </c>
      <c r="C48" s="229" t="s">
        <v>247</v>
      </c>
      <c r="D48" s="257" t="s">
        <v>248</v>
      </c>
      <c r="E48" s="257" t="s">
        <v>249</v>
      </c>
      <c r="F48" s="259" t="s">
        <v>250</v>
      </c>
      <c r="G48" s="258">
        <f t="shared" si="3"/>
        <v>11</v>
      </c>
      <c r="H48" s="258"/>
      <c r="I48" s="258">
        <v>2002</v>
      </c>
      <c r="J48" s="252"/>
      <c r="K48" s="252"/>
      <c r="L48" s="252"/>
      <c r="M48" s="226"/>
    </row>
    <row r="49" spans="1:13" ht="12.75">
      <c r="A49" s="236">
        <f t="shared" si="4"/>
        <v>43</v>
      </c>
      <c r="B49" s="256" t="s">
        <v>251</v>
      </c>
      <c r="C49" s="229" t="s">
        <v>252</v>
      </c>
      <c r="D49" s="257" t="s">
        <v>253</v>
      </c>
      <c r="E49" s="257" t="s">
        <v>189</v>
      </c>
      <c r="F49" s="259" t="s">
        <v>190</v>
      </c>
      <c r="G49" s="258">
        <f t="shared" si="3"/>
        <v>11</v>
      </c>
      <c r="H49" s="258"/>
      <c r="I49" s="258">
        <v>2002</v>
      </c>
      <c r="J49" s="252"/>
      <c r="K49" s="252"/>
      <c r="L49" s="252"/>
      <c r="M49" s="226"/>
    </row>
    <row r="50" spans="1:13" ht="12.75">
      <c r="A50" s="226"/>
      <c r="B50" s="226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26"/>
    </row>
    <row r="51" spans="1:13" ht="12.75">
      <c r="A51" s="226"/>
      <c r="B51" s="226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26"/>
    </row>
    <row r="52" spans="1:13" ht="12.75">
      <c r="A52" s="236">
        <v>44</v>
      </c>
      <c r="B52" s="263" t="s">
        <v>254</v>
      </c>
      <c r="C52" s="264" t="s">
        <v>255</v>
      </c>
      <c r="D52" s="265" t="s">
        <v>256</v>
      </c>
      <c r="E52" s="265" t="s">
        <v>257</v>
      </c>
      <c r="F52" s="264" t="s">
        <v>258</v>
      </c>
      <c r="G52" s="266">
        <f>2013-I52</f>
        <v>11</v>
      </c>
      <c r="H52" s="266"/>
      <c r="I52" s="266">
        <v>2002</v>
      </c>
      <c r="J52" s="252"/>
      <c r="K52" s="252"/>
      <c r="L52" s="252"/>
      <c r="M52" s="226"/>
    </row>
    <row r="53" spans="1:13" ht="12.75">
      <c r="A53" s="236">
        <f>A52+1</f>
        <v>45</v>
      </c>
      <c r="B53" s="263" t="s">
        <v>259</v>
      </c>
      <c r="C53" s="264" t="s">
        <v>260</v>
      </c>
      <c r="D53" s="265" t="s">
        <v>261</v>
      </c>
      <c r="E53" s="265" t="s">
        <v>262</v>
      </c>
      <c r="F53" s="264" t="s">
        <v>263</v>
      </c>
      <c r="G53" s="266">
        <f>2013-I53</f>
        <v>14</v>
      </c>
      <c r="H53" s="266"/>
      <c r="I53" s="266">
        <v>1999</v>
      </c>
      <c r="J53" s="252"/>
      <c r="K53" s="252"/>
      <c r="L53" s="252"/>
      <c r="M53" s="226"/>
    </row>
    <row r="54" spans="1:13" ht="12.75">
      <c r="A54" s="236">
        <f>A53+1</f>
        <v>46</v>
      </c>
      <c r="B54" s="263" t="s">
        <v>264</v>
      </c>
      <c r="C54" s="267" t="s">
        <v>265</v>
      </c>
      <c r="D54" s="265" t="s">
        <v>266</v>
      </c>
      <c r="E54" s="265"/>
      <c r="F54" s="264" t="s">
        <v>267</v>
      </c>
      <c r="G54" s="266">
        <f>2013-I54</f>
        <v>14</v>
      </c>
      <c r="H54" s="266"/>
      <c r="I54" s="266">
        <v>1999</v>
      </c>
      <c r="J54" s="252"/>
      <c r="K54" s="252"/>
      <c r="L54" s="252"/>
      <c r="M54" s="226"/>
    </row>
    <row r="55" spans="1:13" ht="12.75">
      <c r="A55" s="236">
        <f>A54+1</f>
        <v>47</v>
      </c>
      <c r="B55" s="263" t="s">
        <v>268</v>
      </c>
      <c r="C55" s="264" t="s">
        <v>269</v>
      </c>
      <c r="D55" s="265" t="s">
        <v>270</v>
      </c>
      <c r="E55" s="265" t="s">
        <v>271</v>
      </c>
      <c r="F55" s="264" t="s">
        <v>272</v>
      </c>
      <c r="G55" s="266">
        <f>2013-I55</f>
        <v>13</v>
      </c>
      <c r="H55" s="266"/>
      <c r="I55" s="266">
        <v>2000</v>
      </c>
      <c r="J55" s="252"/>
      <c r="K55" s="252"/>
      <c r="L55" s="252"/>
      <c r="M55" s="226"/>
    </row>
    <row r="56" spans="1:13" ht="12.75">
      <c r="A56" s="226"/>
      <c r="B56" s="226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26"/>
    </row>
    <row r="57" spans="1:13" ht="12.75">
      <c r="A57" s="226"/>
      <c r="B57" s="226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26"/>
    </row>
    <row r="58" spans="1:13" ht="12.75">
      <c r="A58" s="226"/>
      <c r="B58" s="226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26"/>
    </row>
    <row r="59" spans="1:13" ht="12.75">
      <c r="A59" s="236">
        <v>48</v>
      </c>
      <c r="B59" s="268" t="s">
        <v>273</v>
      </c>
      <c r="C59" s="268" t="s">
        <v>274</v>
      </c>
      <c r="D59" s="269" t="s">
        <v>275</v>
      </c>
      <c r="E59" s="270"/>
      <c r="F59" s="252"/>
      <c r="G59" s="252"/>
      <c r="H59" s="252"/>
      <c r="I59" s="252"/>
      <c r="J59" s="252"/>
      <c r="K59" s="252"/>
      <c r="L59" s="252"/>
      <c r="M59" s="226"/>
    </row>
    <row r="60" spans="1:13" ht="12.75">
      <c r="A60" s="236">
        <f>A59+1</f>
        <v>49</v>
      </c>
      <c r="B60" s="268" t="s">
        <v>276</v>
      </c>
      <c r="C60" s="268" t="s">
        <v>277</v>
      </c>
      <c r="D60" s="270" t="s">
        <v>278</v>
      </c>
      <c r="E60" s="270"/>
      <c r="F60" s="252"/>
      <c r="G60" s="252"/>
      <c r="H60" s="252"/>
      <c r="I60" s="252"/>
      <c r="J60" s="252"/>
      <c r="K60" s="252"/>
      <c r="L60" s="252"/>
      <c r="M60" s="226"/>
    </row>
    <row r="61" spans="1:13" ht="12.75">
      <c r="A61" s="236">
        <f>A60+1</f>
        <v>50</v>
      </c>
      <c r="B61" s="268" t="s">
        <v>279</v>
      </c>
      <c r="C61" s="268" t="s">
        <v>280</v>
      </c>
      <c r="D61" s="269" t="s">
        <v>281</v>
      </c>
      <c r="E61" s="270"/>
      <c r="F61" s="252"/>
      <c r="G61" s="252"/>
      <c r="H61" s="252"/>
      <c r="I61" s="252"/>
      <c r="J61" s="252"/>
      <c r="K61" s="252"/>
      <c r="L61" s="252"/>
      <c r="M61" s="226"/>
    </row>
    <row r="62" spans="1:13" ht="12.75">
      <c r="A62" s="236">
        <f>A61+1</f>
        <v>51</v>
      </c>
      <c r="B62" s="268" t="s">
        <v>282</v>
      </c>
      <c r="C62" s="268" t="s">
        <v>283</v>
      </c>
      <c r="D62" s="269" t="s">
        <v>284</v>
      </c>
      <c r="E62" s="270"/>
      <c r="F62" s="252"/>
      <c r="G62" s="252"/>
      <c r="H62" s="252"/>
      <c r="I62" s="252"/>
      <c r="J62" s="252"/>
      <c r="K62" s="252"/>
      <c r="L62" s="252"/>
      <c r="M62" s="226"/>
    </row>
    <row r="63" spans="1:13" ht="12.75">
      <c r="A63" s="236">
        <f>A62+1</f>
        <v>52</v>
      </c>
      <c r="B63" s="268" t="s">
        <v>285</v>
      </c>
      <c r="C63" s="268" t="s">
        <v>286</v>
      </c>
      <c r="D63" s="269" t="s">
        <v>287</v>
      </c>
      <c r="E63" s="270"/>
      <c r="F63" s="252"/>
      <c r="G63" s="252"/>
      <c r="H63" s="252"/>
      <c r="I63" s="252"/>
      <c r="J63" s="252"/>
      <c r="K63" s="252"/>
      <c r="L63" s="252"/>
      <c r="M63" s="226"/>
    </row>
    <row r="64" spans="1:13" ht="12.75">
      <c r="A64" s="226"/>
      <c r="B64" s="226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26"/>
    </row>
    <row r="65" spans="1:13" ht="12.75">
      <c r="A65" s="254"/>
      <c r="B65" s="226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26"/>
    </row>
    <row r="66" spans="1:13" ht="12.75">
      <c r="A66" s="226"/>
      <c r="B66" s="226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26"/>
    </row>
    <row r="67" spans="1:13" ht="12.75">
      <c r="A67" s="226"/>
      <c r="B67" s="226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26"/>
    </row>
    <row r="68" spans="1:13" ht="12.75">
      <c r="A68" s="226"/>
      <c r="B68" s="226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26"/>
    </row>
    <row r="69" spans="1:13" ht="12.75">
      <c r="A69" s="226"/>
      <c r="B69" s="226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26"/>
    </row>
    <row r="70" spans="1:13" ht="12.75">
      <c r="A70" s="226"/>
      <c r="B70" s="226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26"/>
    </row>
    <row r="71" spans="1:13" ht="12.75">
      <c r="A71" s="226"/>
      <c r="B71" s="226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26"/>
    </row>
    <row r="72" spans="1:13" ht="12.75">
      <c r="A72" s="226"/>
      <c r="B72" s="226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26"/>
    </row>
    <row r="73" spans="1:13" ht="12.75">
      <c r="A73" s="226"/>
      <c r="B73" s="226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26"/>
    </row>
    <row r="74" spans="1:13" ht="12.75">
      <c r="A74" s="226"/>
      <c r="B74" s="226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26"/>
    </row>
    <row r="75" spans="3:12" ht="12.75">
      <c r="C75" s="225"/>
      <c r="D75" s="225"/>
      <c r="E75" s="225"/>
      <c r="F75" s="225"/>
      <c r="G75" s="225"/>
      <c r="H75" s="225"/>
      <c r="I75" s="225"/>
      <c r="J75" s="225"/>
      <c r="K75" s="225"/>
      <c r="L75" s="225"/>
    </row>
    <row r="76" spans="3:12" ht="12.75">
      <c r="C76" s="225"/>
      <c r="D76" s="225"/>
      <c r="E76" s="225"/>
      <c r="F76" s="225"/>
      <c r="G76" s="225"/>
      <c r="H76" s="225"/>
      <c r="I76" s="225"/>
      <c r="J76" s="225"/>
      <c r="K76" s="225"/>
      <c r="L76" s="225"/>
    </row>
    <row r="77" spans="3:12" ht="12.75">
      <c r="C77" s="225"/>
      <c r="D77" s="225"/>
      <c r="E77" s="225"/>
      <c r="F77" s="225"/>
      <c r="G77" s="225"/>
      <c r="H77" s="225"/>
      <c r="I77" s="225"/>
      <c r="J77" s="225"/>
      <c r="K77" s="225"/>
      <c r="L77" s="225"/>
    </row>
    <row r="78" spans="3:12" ht="12.75">
      <c r="C78" s="225"/>
      <c r="D78" s="225"/>
      <c r="E78" s="225"/>
      <c r="F78" s="225"/>
      <c r="G78" s="225"/>
      <c r="H78" s="225"/>
      <c r="I78" s="225"/>
      <c r="J78" s="225"/>
      <c r="K78" s="225"/>
      <c r="L78" s="225"/>
    </row>
  </sheetData>
  <sheetProtection/>
  <mergeCells count="1">
    <mergeCell ref="B1:E1"/>
  </mergeCells>
  <printOptions horizontalCentered="1" verticalCentered="1"/>
  <pageMargins left="0" right="0" top="0" bottom="0" header="0" footer="0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usuari</cp:lastModifiedBy>
  <cp:lastPrinted>2020-12-31T09:12:03Z</cp:lastPrinted>
  <dcterms:created xsi:type="dcterms:W3CDTF">2006-04-17T06:35:28Z</dcterms:created>
  <dcterms:modified xsi:type="dcterms:W3CDTF">2020-12-31T09:14:36Z</dcterms:modified>
  <cp:category/>
  <cp:version/>
  <cp:contentType/>
  <cp:contentStatus/>
</cp:coreProperties>
</file>